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rjc-my.sharepoint.com/personal/nicolas_rodriguez_urjc_es/Documents/Clases/2023-2024/SSDD/"/>
    </mc:Choice>
  </mc:AlternateContent>
  <xr:revisionPtr revIDLastSave="632" documentId="13_ncr:1_{FD5F8C78-8CDB-4417-A479-89BCCAEF1A7F}" xr6:coauthVersionLast="47" xr6:coauthVersionMax="47" xr10:uidLastSave="{71DF89A3-090F-4A67-B0B8-AE568872883C}"/>
  <bookViews>
    <workbookView xWindow="-120" yWindow="-120" windowWidth="29040" windowHeight="15720" xr2:uid="{00000000-000D-0000-FFFF-FFFF00000000}"/>
  </bookViews>
  <sheets>
    <sheet name="21_22" sheetId="13" r:id="rId1"/>
    <sheet name="Plan" sheetId="1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3" l="1"/>
  <c r="D2" i="13"/>
  <c r="E5" i="13" l="1"/>
  <c r="E7" i="13" s="1"/>
  <c r="E9" i="13" s="1"/>
  <c r="E11" i="13" s="1"/>
  <c r="E13" i="13" s="1"/>
  <c r="E15" i="13" s="1"/>
  <c r="C5" i="13"/>
  <c r="E4" i="13"/>
  <c r="E6" i="13" s="1"/>
  <c r="E8" i="13" s="1"/>
  <c r="E10" i="13" s="1"/>
  <c r="E12" i="13" s="1"/>
  <c r="E14" i="13" s="1"/>
  <c r="E16" i="13" s="1"/>
  <c r="E18" i="13" s="1"/>
  <c r="E20" i="13" s="1"/>
  <c r="C4" i="13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L3" i="12"/>
  <c r="L4" i="12" s="1"/>
  <c r="L5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B32" i="12" s="1"/>
  <c r="D36" i="12"/>
  <c r="D37" i="12"/>
  <c r="C6" i="13" l="1"/>
  <c r="D4" i="13"/>
  <c r="C7" i="13"/>
  <c r="D5" i="13"/>
  <c r="E22" i="13"/>
  <c r="E24" i="13"/>
  <c r="E26" i="13" s="1"/>
  <c r="E28" i="13" s="1"/>
  <c r="E30" i="13" s="1"/>
  <c r="E32" i="13" s="1"/>
  <c r="A19" i="13"/>
  <c r="A20" i="13" s="1"/>
  <c r="A21" i="13" s="1"/>
  <c r="A22" i="13" s="1"/>
  <c r="A23" i="13" s="1"/>
  <c r="A24" i="13" s="1"/>
  <c r="A25" i="13" s="1"/>
  <c r="A26" i="13" s="1"/>
  <c r="A17" i="13"/>
  <c r="A18" i="13" s="1"/>
  <c r="E17" i="13"/>
  <c r="E19" i="13"/>
  <c r="E21" i="13" s="1"/>
  <c r="B2" i="12"/>
  <c r="B31" i="12"/>
  <c r="A27" i="13" l="1"/>
  <c r="A28" i="13" s="1"/>
  <c r="A29" i="13" s="1"/>
  <c r="A30" i="13" s="1"/>
  <c r="A31" i="13" s="1"/>
  <c r="A32" i="13" s="1"/>
  <c r="A33" i="13" s="1"/>
  <c r="C8" i="13"/>
  <c r="D6" i="13"/>
  <c r="C9" i="13"/>
  <c r="D7" i="13"/>
  <c r="E25" i="13"/>
  <c r="E23" i="13"/>
  <c r="B29" i="12"/>
  <c r="B19" i="12"/>
  <c r="B27" i="12"/>
  <c r="B25" i="12"/>
  <c r="B17" i="12"/>
  <c r="B9" i="12"/>
  <c r="B16" i="12"/>
  <c r="B23" i="12"/>
  <c r="B15" i="12"/>
  <c r="B7" i="12"/>
  <c r="B30" i="12"/>
  <c r="B22" i="12"/>
  <c r="B14" i="12"/>
  <c r="B6" i="12"/>
  <c r="B21" i="12"/>
  <c r="B13" i="12"/>
  <c r="B5" i="12"/>
  <c r="B8" i="12"/>
  <c r="B28" i="12"/>
  <c r="B20" i="12"/>
  <c r="B12" i="12"/>
  <c r="B4" i="12"/>
  <c r="B11" i="12"/>
  <c r="B3" i="12"/>
  <c r="B24" i="12"/>
  <c r="B26" i="12"/>
  <c r="B18" i="12"/>
  <c r="B10" i="12"/>
  <c r="E27" i="13" l="1"/>
  <c r="E29" i="13" s="1"/>
  <c r="E31" i="13" s="1"/>
  <c r="E33" i="13" s="1"/>
  <c r="D8" i="13"/>
  <c r="C10" i="13"/>
  <c r="D9" i="13"/>
  <c r="C11" i="13"/>
  <c r="D3" i="12"/>
  <c r="D2" i="12"/>
  <c r="D10" i="13" l="1"/>
  <c r="C12" i="13"/>
  <c r="D11" i="13"/>
  <c r="C13" i="13"/>
  <c r="E5" i="12"/>
  <c r="E7" i="12" s="1"/>
  <c r="E9" i="12" s="1"/>
  <c r="E11" i="12" s="1"/>
  <c r="E13" i="12" s="1"/>
  <c r="E15" i="12" s="1"/>
  <c r="E4" i="12"/>
  <c r="E6" i="12" s="1"/>
  <c r="D12" i="13" l="1"/>
  <c r="C14" i="13"/>
  <c r="D13" i="13"/>
  <c r="C15" i="13"/>
  <c r="E8" i="12"/>
  <c r="E10" i="12" s="1"/>
  <c r="E12" i="12" s="1"/>
  <c r="E14" i="12" s="1"/>
  <c r="E16" i="12" s="1"/>
  <c r="E18" i="12" s="1"/>
  <c r="E20" i="12" s="1"/>
  <c r="E17" i="12"/>
  <c r="E19" i="12"/>
  <c r="D14" i="13" l="1"/>
  <c r="C16" i="13"/>
  <c r="D15" i="13"/>
  <c r="C17" i="13"/>
  <c r="E24" i="12"/>
  <c r="E26" i="12" s="1"/>
  <c r="E28" i="12" s="1"/>
  <c r="E30" i="12" s="1"/>
  <c r="E32" i="12" s="1"/>
  <c r="E22" i="12"/>
  <c r="E21" i="12"/>
  <c r="A3" i="12"/>
  <c r="A4" i="12" s="1"/>
  <c r="A5" i="12" s="1"/>
  <c r="A6" i="12" s="1"/>
  <c r="A7" i="12" s="1"/>
  <c r="D16" i="13" l="1"/>
  <c r="C18" i="13"/>
  <c r="D17" i="13"/>
  <c r="C19" i="13"/>
  <c r="A8" i="12"/>
  <c r="A9" i="12" s="1"/>
  <c r="A10" i="12" s="1"/>
  <c r="A11" i="12" s="1"/>
  <c r="A12" i="12" s="1"/>
  <c r="A13" i="12" s="1"/>
  <c r="A14" i="12" s="1"/>
  <c r="A15" i="12" s="1"/>
  <c r="A16" i="12" s="1"/>
  <c r="E23" i="12"/>
  <c r="E25" i="12"/>
  <c r="E27" i="12" s="1"/>
  <c r="E29" i="12" s="1"/>
  <c r="C5" i="12"/>
  <c r="C4" i="12"/>
  <c r="D18" i="13" l="1"/>
  <c r="C20" i="13"/>
  <c r="D19" i="13"/>
  <c r="C21" i="13"/>
  <c r="E31" i="12"/>
  <c r="C6" i="12"/>
  <c r="D6" i="12" s="1"/>
  <c r="D4" i="12"/>
  <c r="C7" i="12"/>
  <c r="D5" i="12"/>
  <c r="A17" i="12"/>
  <c r="A18" i="12" s="1"/>
  <c r="A19" i="12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D20" i="13" l="1"/>
  <c r="C22" i="13"/>
  <c r="D21" i="13"/>
  <c r="C23" i="13"/>
  <c r="C8" i="12"/>
  <c r="C9" i="12"/>
  <c r="D7" i="12"/>
  <c r="D22" i="13" l="1"/>
  <c r="C24" i="13"/>
  <c r="D23" i="13"/>
  <c r="C25" i="13"/>
  <c r="C27" i="13" s="1"/>
  <c r="D27" i="13" s="1"/>
  <c r="C11" i="12"/>
  <c r="D9" i="12"/>
  <c r="C10" i="12"/>
  <c r="D8" i="12"/>
  <c r="D24" i="13" l="1"/>
  <c r="C26" i="13"/>
  <c r="D25" i="13"/>
  <c r="C13" i="12"/>
  <c r="D11" i="12"/>
  <c r="C12" i="12"/>
  <c r="D10" i="12"/>
  <c r="D26" i="13" l="1"/>
  <c r="C28" i="13"/>
  <c r="C29" i="13"/>
  <c r="C14" i="12"/>
  <c r="D12" i="12"/>
  <c r="C15" i="12"/>
  <c r="D13" i="12"/>
  <c r="D28" i="13" l="1"/>
  <c r="C30" i="13"/>
  <c r="C32" i="13" s="1"/>
  <c r="D32" i="13" s="1"/>
  <c r="D29" i="13"/>
  <c r="C31" i="13"/>
  <c r="C16" i="12"/>
  <c r="D14" i="12"/>
  <c r="C17" i="12"/>
  <c r="D15" i="12"/>
  <c r="D31" i="13" l="1"/>
  <c r="C33" i="13"/>
  <c r="D33" i="13" s="1"/>
  <c r="D30" i="13"/>
  <c r="D17" i="12"/>
  <c r="C19" i="12"/>
  <c r="C18" i="12"/>
  <c r="D16" i="12"/>
  <c r="C21" i="12" l="1"/>
  <c r="D19" i="12"/>
  <c r="C20" i="12"/>
  <c r="D18" i="12"/>
  <c r="C22" i="12" l="1"/>
  <c r="D20" i="12"/>
  <c r="C23" i="12"/>
  <c r="D21" i="12"/>
  <c r="D22" i="12" l="1"/>
  <c r="C24" i="12"/>
  <c r="C25" i="12"/>
  <c r="D23" i="12"/>
  <c r="C27" i="12" l="1"/>
  <c r="D25" i="12"/>
  <c r="C26" i="12"/>
  <c r="D24" i="12"/>
  <c r="C29" i="12" l="1"/>
  <c r="D27" i="12"/>
  <c r="C28" i="12"/>
  <c r="D26" i="12"/>
  <c r="C30" i="12" l="1"/>
  <c r="C32" i="12" s="1"/>
  <c r="D32" i="12" s="1"/>
  <c r="D28" i="12"/>
  <c r="C31" i="12"/>
  <c r="D29" i="12"/>
  <c r="D30" i="12" l="1"/>
  <c r="D31" i="12"/>
</calcChain>
</file>

<file path=xl/sharedStrings.xml><?xml version="1.0" encoding="utf-8"?>
<sst xmlns="http://schemas.openxmlformats.org/spreadsheetml/2006/main" count="268" uniqueCount="99">
  <si>
    <t>Semana</t>
  </si>
  <si>
    <t>Clase</t>
  </si>
  <si>
    <t>Fecha</t>
  </si>
  <si>
    <t>Día</t>
  </si>
  <si>
    <t>Hora</t>
  </si>
  <si>
    <t>Aula</t>
  </si>
  <si>
    <t>Profesor 1</t>
  </si>
  <si>
    <t>Profesor 3</t>
  </si>
  <si>
    <t>Contenidos</t>
  </si>
  <si>
    <t>Notas</t>
  </si>
  <si>
    <t>Ciber 1</t>
  </si>
  <si>
    <t>Nico</t>
  </si>
  <si>
    <t>Presentación</t>
  </si>
  <si>
    <t>Ciber 2</t>
  </si>
  <si>
    <t>Ciber 3</t>
  </si>
  <si>
    <t>Tema 1</t>
  </si>
  <si>
    <t>Ciber 4</t>
  </si>
  <si>
    <t>Ciber 5</t>
  </si>
  <si>
    <t>Tema 2</t>
  </si>
  <si>
    <t>Ejemplos 1 y 2</t>
  </si>
  <si>
    <t>Ciber 6</t>
  </si>
  <si>
    <t>Ejemplos 3 y 4. Ejercicios</t>
  </si>
  <si>
    <t>Ciber 7</t>
  </si>
  <si>
    <t>Ejercicios</t>
  </si>
  <si>
    <t>Ciber 8</t>
  </si>
  <si>
    <t>Tema 3</t>
  </si>
  <si>
    <t>APIs Rest - Parte  1/3</t>
  </si>
  <si>
    <t>Ciber 9</t>
  </si>
  <si>
    <t>APIs Rest - Parte  2/3</t>
  </si>
  <si>
    <t>Ciber 10</t>
  </si>
  <si>
    <t>APIs Rest - Parte  3/3</t>
  </si>
  <si>
    <t>Ciber 11</t>
  </si>
  <si>
    <t>Items</t>
  </si>
  <si>
    <t>Ciber 12</t>
  </si>
  <si>
    <t>Ciber 13</t>
  </si>
  <si>
    <t>Tema 4</t>
  </si>
  <si>
    <t>BBDD</t>
  </si>
  <si>
    <t>Ciber 14</t>
  </si>
  <si>
    <t>Ciber 15</t>
  </si>
  <si>
    <t>Fase I 1ª</t>
  </si>
  <si>
    <t>Ciber 16</t>
  </si>
  <si>
    <t>Fase I 2ª</t>
  </si>
  <si>
    <t>Ciber 17</t>
  </si>
  <si>
    <t>A205</t>
  </si>
  <si>
    <t>Tema 5</t>
  </si>
  <si>
    <t>EG108</t>
  </si>
  <si>
    <t>Fase II 1ª</t>
  </si>
  <si>
    <t>Fase II 2ª</t>
  </si>
  <si>
    <t>PROFESORES Y CLASES</t>
  </si>
  <si>
    <t>Profesor</t>
  </si>
  <si>
    <t>Sesiones</t>
  </si>
  <si>
    <t>Asistencia</t>
  </si>
  <si>
    <t>ClaseAux</t>
  </si>
  <si>
    <t>HTML y CSS</t>
  </si>
  <si>
    <t xml:space="preserve">JS </t>
  </si>
  <si>
    <t>Isidoro</t>
  </si>
  <si>
    <t>GitHub / fase 0</t>
  </si>
  <si>
    <t>Vulnerabilidades 1/2</t>
  </si>
  <si>
    <t>Vulnerabilidades 2/2</t>
  </si>
  <si>
    <t>Tema 6</t>
  </si>
  <si>
    <t>Spring Security 1/2</t>
  </si>
  <si>
    <t>Spring Security 2/2</t>
  </si>
  <si>
    <t>JWT</t>
  </si>
  <si>
    <t>OAuth2</t>
  </si>
  <si>
    <t>SAML, OpenID</t>
  </si>
  <si>
    <t>Fase III 1ª</t>
  </si>
  <si>
    <t>Fase III 2ª</t>
  </si>
  <si>
    <t>Carlos</t>
  </si>
  <si>
    <t>Tema 1.3 - HTML</t>
  </si>
  <si>
    <t>Actividades</t>
  </si>
  <si>
    <t>Teoría</t>
  </si>
  <si>
    <t>Tema 1.1 y tema 1.2</t>
  </si>
  <si>
    <t>Teoría CSS, ejercicios CSS, y teoría JS</t>
  </si>
  <si>
    <t>Tema 1.5 - JS</t>
  </si>
  <si>
    <t>Tema 1.4 - CSS y tema 1.5 - JS</t>
  </si>
  <si>
    <t>Ejercicios 1 y 2</t>
  </si>
  <si>
    <t>Teoría, ejercicios 1 y 2</t>
  </si>
  <si>
    <t>Tema 2.1 - Spring y tema 2.2 Spring Web</t>
  </si>
  <si>
    <t>Tema 2.2 - Spring Web</t>
  </si>
  <si>
    <t>Ejemplos 2 y 3. Ejercicio 1/2</t>
  </si>
  <si>
    <t>Ejercicio 1 2/2</t>
  </si>
  <si>
    <t>Teoría y ejemplos 1 y 1 (de cada tema)</t>
  </si>
  <si>
    <t>Tema 2.3 - API REST</t>
  </si>
  <si>
    <t>Teoría y ejemplos 1 y 2</t>
  </si>
  <si>
    <t>Ejercicio 1 1/2</t>
  </si>
  <si>
    <t>Ejercicio 1 2/2 y ejercicio 2</t>
  </si>
  <si>
    <t>Tema 2.4 - SpringData</t>
  </si>
  <si>
    <t>Teoría, ejemplos 1 y 2</t>
  </si>
  <si>
    <t>Teoría, ejemplo 3 y ejercicio 1 1/3</t>
  </si>
  <si>
    <t>Ejercicio 1 2/3</t>
  </si>
  <si>
    <t>Explicación Práctica I</t>
  </si>
  <si>
    <t>Ejercicio 1 3/3 y resolución dudas práctica</t>
  </si>
  <si>
    <t>Sesión defensa de práctica I</t>
  </si>
  <si>
    <t>Explicación Práctica II</t>
  </si>
  <si>
    <t>Práctica</t>
  </si>
  <si>
    <t>Sesión defensa de práctica II</t>
  </si>
  <si>
    <t>Tema 4 -  Virtualización y computación en la nube</t>
  </si>
  <si>
    <t>Tema 5 - Sistema de persistencia distribuidos</t>
  </si>
  <si>
    <t>Tema 3 - Tecnologías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</si>
</sst>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rgb="FF0070C0"/>
      <name val="Calibri"/>
      <family val="2"/>
      <scheme val="minor"/>
    </font>
    <font>
      <sz val="10"/>
      <color rgb="FF0070C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8"/>
      <name val="Arial"/>
      <family val="2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" fontId="2" fillId="4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/>
    </xf>
    <xf numFmtId="0" fontId="6" fillId="4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" fontId="2" fillId="5" borderId="1" xfId="0" applyNumberFormat="1" applyFont="1" applyFill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5" borderId="1" xfId="0" applyFont="1" applyFill="1" applyBorder="1" applyAlignment="1">
      <alignment horizontal="justify" vertical="center"/>
    </xf>
    <xf numFmtId="0" fontId="1" fillId="5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6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5" borderId="2" xfId="0" applyFont="1" applyFill="1" applyBorder="1" applyAlignment="1">
      <alignment horizontal="justify" vertical="center"/>
    </xf>
    <xf numFmtId="0" fontId="1" fillId="6" borderId="0" xfId="0" applyFont="1" applyFill="1" applyAlignment="1">
      <alignment vertical="center"/>
    </xf>
    <xf numFmtId="0" fontId="9" fillId="4" borderId="1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3" borderId="1" xfId="0" applyFont="1" applyFill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38">
    <dxf>
      <font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1" formatCode="d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1" formatCode="dd\-m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AE197A7-07DD-45BB-922E-7C95910E9576}" name="Tabla35" displayName="Tabla35" ref="A1:J33" totalsRowShown="0" headerRowDxfId="37" dataDxfId="35" headerRowBorderDxfId="36" tableBorderDxfId="34" totalsRowBorderDxfId="33">
  <autoFilter ref="A1:J33" xr:uid="{00000000-0009-0000-0100-000003000000}"/>
  <tableColumns count="10">
    <tableColumn id="1" xr3:uid="{E9ED1261-6347-4828-9565-E3601B33F489}" name="Semana" dataDxfId="32"/>
    <tableColumn id="12" xr3:uid="{AC35CCE9-8AD0-4877-9AE1-70CA81187E8B}" name="Clase" dataDxfId="31">
      <calculatedColumnFormula>IF(Tabla35[[#This Row],[Profesor 1]]="NO","",#REF!)</calculatedColumnFormula>
    </tableColumn>
    <tableColumn id="3" xr3:uid="{38A11A61-4803-4741-9E1A-0167298A51A0}" name="Fecha" dataDxfId="30">
      <calculatedColumnFormula>#REF!+7</calculatedColumnFormula>
    </tableColumn>
    <tableColumn id="4" xr3:uid="{B0CEF1E2-EC3B-4D7A-835E-571BDC28DD66}" name="Día" dataDxfId="29">
      <calculatedColumnFormula>PROPER(TEXT(C2,"dddd"))</calculatedColumnFormula>
    </tableColumn>
    <tableColumn id="5" xr3:uid="{CD9C8C7D-BE61-41CD-8EAB-AB0A804E42D7}" name="Hora" dataDxfId="28">
      <calculatedColumnFormula>#REF!</calculatedColumnFormula>
    </tableColumn>
    <tableColumn id="6" xr3:uid="{D9F9E7E9-E959-4CF6-A969-07D3632A0777}" name="Aula" dataDxfId="27"/>
    <tableColumn id="7" xr3:uid="{645181C0-548D-4E8E-AD76-C8B1CD99EA99}" name="Profesor 1" dataDxfId="26"/>
    <tableColumn id="2" xr3:uid="{F6A836D5-6CED-453B-BB02-4A59CE9A8187}" name="Profesor 3" dataDxfId="25"/>
    <tableColumn id="9" xr3:uid="{6014E7E9-D594-4360-A9F0-0F0138A87313}" name="Contenidos" dataDxfId="24"/>
    <tableColumn id="10" xr3:uid="{B383D6A6-8B3C-4AD1-A079-7B08F7B93CD1}" name="Actividades" dataDxfId="2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C35:D37" totalsRowShown="0" headerRowDxfId="22" headerRowBorderDxfId="21" tableBorderDxfId="20" totalsRowBorderDxfId="19">
  <autoFilter ref="C35:D37" xr:uid="{00000000-0009-0000-0100-000002000000}"/>
  <tableColumns count="2">
    <tableColumn id="1" xr3:uid="{00000000-0010-0000-0000-000001000000}" name="Profesor" dataDxfId="18"/>
    <tableColumn id="3" xr3:uid="{00000000-0010-0000-0000-000003000000}" name="Sesiones" dataDxfId="17">
      <calculatedColumnFormula>COUNTIF(Tabla3[[Profesor 1]:[Profesor 3]],Tabla2[[#This Row],[Profesor]])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A1:L32" totalsRowShown="0" headerRowDxfId="16" dataDxfId="14" headerRowBorderDxfId="15" tableBorderDxfId="13" totalsRowBorderDxfId="12">
  <autoFilter ref="A1:L32" xr:uid="{00000000-0009-0000-0100-000003000000}"/>
  <tableColumns count="12">
    <tableColumn id="1" xr3:uid="{00000000-0010-0000-0100-000001000000}" name="Semana" dataDxfId="11"/>
    <tableColumn id="12" xr3:uid="{74EA3D74-4EC6-4998-8711-F59CEA60B67F}" name="Clase" dataDxfId="10">
      <calculatedColumnFormula>IF(Tabla3[[#This Row],[Profesor 1]]="NO","",Tabla3[[#This Row],[ClaseAux]])</calculatedColumnFormula>
    </tableColumn>
    <tableColumn id="3" xr3:uid="{00000000-0010-0000-0100-000003000000}" name="Fecha" dataDxfId="9">
      <calculatedColumnFormula>#REF!+7</calculatedColumnFormula>
    </tableColumn>
    <tableColumn id="4" xr3:uid="{00000000-0010-0000-0100-000004000000}" name="Día" dataDxfId="8">
      <calculatedColumnFormula>PROPER(TEXT(C2,"dddd"))</calculatedColumnFormula>
    </tableColumn>
    <tableColumn id="5" xr3:uid="{00000000-0010-0000-0100-000005000000}" name="Hora" dataDxfId="7">
      <calculatedColumnFormula>#REF!</calculatedColumnFormula>
    </tableColumn>
    <tableColumn id="6" xr3:uid="{00000000-0010-0000-0100-000006000000}" name="Aula" dataDxfId="6"/>
    <tableColumn id="7" xr3:uid="{00000000-0010-0000-0100-000007000000}" name="Profesor 1" dataDxfId="5"/>
    <tableColumn id="2" xr3:uid="{13485AD6-0096-4852-98B4-C0C0B2A6E346}" name="Profesor 3" dataDxfId="4"/>
    <tableColumn id="9" xr3:uid="{00000000-0010-0000-0100-000009000000}" name="Contenidos" dataDxfId="3"/>
    <tableColumn id="10" xr3:uid="{00000000-0010-0000-0100-00000A000000}" name="Notas" dataDxfId="2"/>
    <tableColumn id="11" xr3:uid="{00000000-0010-0000-0100-00000B000000}" name="Asistencia" dataDxfId="1"/>
    <tableColumn id="13" xr3:uid="{FEA18F82-6181-4A19-8A7A-9EB5154D1579}" name="ClaseAux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5F076-DABD-4DF4-80E9-9DD3950F112D}">
  <sheetPr>
    <pageSetUpPr fitToPage="1"/>
  </sheetPr>
  <dimension ref="A1:W43"/>
  <sheetViews>
    <sheetView tabSelected="1" workbookViewId="0">
      <selection activeCell="K17" sqref="K17"/>
    </sheetView>
  </sheetViews>
  <sheetFormatPr defaultColWidth="11.42578125" defaultRowHeight="12.75" x14ac:dyDescent="0.2"/>
  <cols>
    <col min="1" max="1" width="14.28515625" style="1" customWidth="1"/>
    <col min="2" max="2" width="13.85546875" style="1" customWidth="1"/>
    <col min="3" max="3" width="24.7109375" style="1" bestFit="1" customWidth="1"/>
    <col min="4" max="4" width="10.140625" style="1" bestFit="1" customWidth="1"/>
    <col min="5" max="5" width="12" style="1" bestFit="1" customWidth="1"/>
    <col min="6" max="6" width="11.5703125" style="1" hidden="1" customWidth="1"/>
    <col min="7" max="8" width="13.140625" style="1" customWidth="1"/>
    <col min="9" max="9" width="48.42578125" style="1" bestFit="1" customWidth="1"/>
    <col min="10" max="10" width="42.28515625" style="1" customWidth="1"/>
    <col min="11" max="16384" width="11.42578125" style="1"/>
  </cols>
  <sheetData>
    <row r="1" spans="1:23" ht="15.75" x14ac:dyDescent="0.2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69</v>
      </c>
    </row>
    <row r="2" spans="1:23" s="12" customFormat="1" ht="15.75" customHeight="1" x14ac:dyDescent="0.2">
      <c r="A2" s="14">
        <v>1</v>
      </c>
      <c r="B2" s="8">
        <v>1</v>
      </c>
      <c r="C2" s="9">
        <v>45315</v>
      </c>
      <c r="D2" s="8" t="str">
        <f>PROPER(TEXT(C2,"dddd"))</f>
        <v>Miércoles</v>
      </c>
      <c r="E2" s="10">
        <v>0.375</v>
      </c>
      <c r="F2" s="8" t="s">
        <v>10</v>
      </c>
      <c r="G2" s="8" t="s">
        <v>11</v>
      </c>
      <c r="H2" s="8"/>
      <c r="I2" s="11" t="s">
        <v>12</v>
      </c>
      <c r="J2" s="49"/>
    </row>
    <row r="3" spans="1:23" ht="15.75" x14ac:dyDescent="0.2">
      <c r="A3" s="14">
        <f>A2</f>
        <v>1</v>
      </c>
      <c r="B3" s="8">
        <v>2</v>
      </c>
      <c r="C3" s="9">
        <v>45316</v>
      </c>
      <c r="D3" s="8" t="str">
        <f t="shared" ref="D3:D31" si="0">PROPER(TEXT(C3,"dddd"))</f>
        <v>Jueves</v>
      </c>
      <c r="E3" s="10">
        <v>0.45833333333333331</v>
      </c>
      <c r="F3" s="8" t="s">
        <v>13</v>
      </c>
      <c r="G3" s="8" t="s">
        <v>11</v>
      </c>
      <c r="H3" s="8"/>
      <c r="I3" s="11" t="s">
        <v>71</v>
      </c>
      <c r="J3" s="11" t="s">
        <v>70</v>
      </c>
    </row>
    <row r="4" spans="1:23" s="12" customFormat="1" ht="15.75" customHeight="1" x14ac:dyDescent="0.2">
      <c r="A4" s="14">
        <f>A3+1</f>
        <v>2</v>
      </c>
      <c r="B4" s="8">
        <v>3</v>
      </c>
      <c r="C4" s="9">
        <f t="shared" ref="C4:C32" si="1">C2+7</f>
        <v>45322</v>
      </c>
      <c r="D4" s="8" t="str">
        <f t="shared" si="0"/>
        <v>Miércoles</v>
      </c>
      <c r="E4" s="10">
        <f t="shared" ref="E4:E32" si="2">E2</f>
        <v>0.375</v>
      </c>
      <c r="F4" s="8" t="s">
        <v>14</v>
      </c>
      <c r="G4" s="8" t="s">
        <v>11</v>
      </c>
      <c r="H4" s="8"/>
      <c r="I4" s="11" t="s">
        <v>68</v>
      </c>
      <c r="J4" s="11" t="s">
        <v>76</v>
      </c>
    </row>
    <row r="5" spans="1:23" ht="15.75" customHeight="1" x14ac:dyDescent="0.2">
      <c r="A5" s="14">
        <f>A4</f>
        <v>2</v>
      </c>
      <c r="B5" s="8">
        <v>4</v>
      </c>
      <c r="C5" s="9">
        <f t="shared" si="1"/>
        <v>45323</v>
      </c>
      <c r="D5" s="8" t="str">
        <f t="shared" si="0"/>
        <v>Jueves</v>
      </c>
      <c r="E5" s="10">
        <f t="shared" si="2"/>
        <v>0.45833333333333331</v>
      </c>
      <c r="F5" s="8" t="s">
        <v>16</v>
      </c>
      <c r="G5" s="8" t="s">
        <v>11</v>
      </c>
      <c r="H5" s="8"/>
      <c r="I5" s="11" t="s">
        <v>74</v>
      </c>
      <c r="J5" s="11" t="s">
        <v>72</v>
      </c>
    </row>
    <row r="6" spans="1:23" ht="15.75" x14ac:dyDescent="0.2">
      <c r="A6" s="14">
        <f>A5+1</f>
        <v>3</v>
      </c>
      <c r="B6" s="8">
        <v>5</v>
      </c>
      <c r="C6" s="9">
        <f t="shared" si="1"/>
        <v>45329</v>
      </c>
      <c r="D6" s="8" t="str">
        <f t="shared" si="0"/>
        <v>Miércoles</v>
      </c>
      <c r="E6" s="10">
        <f t="shared" si="2"/>
        <v>0.375</v>
      </c>
      <c r="F6" s="8" t="s">
        <v>17</v>
      </c>
      <c r="G6" s="8" t="s">
        <v>11</v>
      </c>
      <c r="H6" s="8"/>
      <c r="I6" s="11" t="s">
        <v>73</v>
      </c>
      <c r="J6" s="11" t="s">
        <v>75</v>
      </c>
    </row>
    <row r="7" spans="1:23" ht="15.75" x14ac:dyDescent="0.2">
      <c r="A7" s="53">
        <f>A6</f>
        <v>3</v>
      </c>
      <c r="B7" s="7">
        <v>6</v>
      </c>
      <c r="C7" s="54">
        <f t="shared" si="1"/>
        <v>45330</v>
      </c>
      <c r="D7" s="7" t="str">
        <f t="shared" si="0"/>
        <v>Jueves</v>
      </c>
      <c r="E7" s="55">
        <f t="shared" si="2"/>
        <v>0.45833333333333331</v>
      </c>
      <c r="F7" s="7" t="s">
        <v>20</v>
      </c>
      <c r="G7" s="7" t="s">
        <v>11</v>
      </c>
      <c r="H7" s="7" t="s">
        <v>67</v>
      </c>
      <c r="I7" s="56" t="s">
        <v>77</v>
      </c>
      <c r="J7" s="56" t="s">
        <v>81</v>
      </c>
    </row>
    <row r="8" spans="1:23" ht="15.75" x14ac:dyDescent="0.2">
      <c r="A8" s="14">
        <f>A7+1</f>
        <v>4</v>
      </c>
      <c r="B8" s="8">
        <v>7</v>
      </c>
      <c r="C8" s="9">
        <f t="shared" si="1"/>
        <v>45336</v>
      </c>
      <c r="D8" s="8" t="str">
        <f t="shared" si="0"/>
        <v>Miércoles</v>
      </c>
      <c r="E8" s="10">
        <f t="shared" si="2"/>
        <v>0.375</v>
      </c>
      <c r="F8" s="8" t="s">
        <v>22</v>
      </c>
      <c r="G8" s="8" t="s">
        <v>11</v>
      </c>
      <c r="H8" s="8"/>
      <c r="I8" s="11" t="s">
        <v>78</v>
      </c>
      <c r="J8" s="11" t="s">
        <v>79</v>
      </c>
    </row>
    <row r="9" spans="1:23" ht="15.75" x14ac:dyDescent="0.2">
      <c r="A9" s="14">
        <f>A8</f>
        <v>4</v>
      </c>
      <c r="B9" s="8">
        <v>8</v>
      </c>
      <c r="C9" s="9">
        <f t="shared" si="1"/>
        <v>45337</v>
      </c>
      <c r="D9" s="8" t="str">
        <f t="shared" si="0"/>
        <v>Jueves</v>
      </c>
      <c r="E9" s="10">
        <f t="shared" si="2"/>
        <v>0.45833333333333331</v>
      </c>
      <c r="F9" s="8" t="s">
        <v>24</v>
      </c>
      <c r="G9" s="8" t="s">
        <v>11</v>
      </c>
      <c r="H9" s="8"/>
      <c r="I9" s="11" t="s">
        <v>78</v>
      </c>
      <c r="J9" s="11" t="s">
        <v>80</v>
      </c>
    </row>
    <row r="10" spans="1:23" ht="15.75" x14ac:dyDescent="0.2">
      <c r="A10" s="14">
        <f>A9+1</f>
        <v>5</v>
      </c>
      <c r="B10" s="8">
        <v>9</v>
      </c>
      <c r="C10" s="9">
        <f t="shared" si="1"/>
        <v>45343</v>
      </c>
      <c r="D10" s="8" t="str">
        <f t="shared" si="0"/>
        <v>Miércoles</v>
      </c>
      <c r="E10" s="10">
        <f t="shared" si="2"/>
        <v>0.375</v>
      </c>
      <c r="F10" s="8" t="s">
        <v>27</v>
      </c>
      <c r="G10" s="8" t="s">
        <v>11</v>
      </c>
      <c r="H10" s="8"/>
      <c r="I10" s="11" t="s">
        <v>82</v>
      </c>
      <c r="J10" s="11" t="s">
        <v>83</v>
      </c>
    </row>
    <row r="11" spans="1:23" ht="15.75" x14ac:dyDescent="0.2">
      <c r="A11" s="53">
        <f>A10</f>
        <v>5</v>
      </c>
      <c r="B11" s="7">
        <v>10</v>
      </c>
      <c r="C11" s="54">
        <f t="shared" si="1"/>
        <v>45344</v>
      </c>
      <c r="D11" s="7" t="str">
        <f t="shared" si="0"/>
        <v>Jueves</v>
      </c>
      <c r="E11" s="55">
        <f t="shared" si="2"/>
        <v>0.45833333333333331</v>
      </c>
      <c r="F11" s="7" t="s">
        <v>29</v>
      </c>
      <c r="G11" s="7" t="s">
        <v>11</v>
      </c>
      <c r="H11" s="7" t="s">
        <v>67</v>
      </c>
      <c r="I11" s="56" t="s">
        <v>82</v>
      </c>
      <c r="J11" s="56" t="s">
        <v>84</v>
      </c>
    </row>
    <row r="12" spans="1:23" s="48" customFormat="1" ht="15.75" x14ac:dyDescent="0.2">
      <c r="A12" s="53">
        <f>A11+1</f>
        <v>6</v>
      </c>
      <c r="B12" s="7">
        <v>11</v>
      </c>
      <c r="C12" s="54">
        <f t="shared" si="1"/>
        <v>45350</v>
      </c>
      <c r="D12" s="7" t="str">
        <f t="shared" si="0"/>
        <v>Miércoles</v>
      </c>
      <c r="E12" s="55">
        <f t="shared" si="2"/>
        <v>0.375</v>
      </c>
      <c r="F12" s="7" t="s">
        <v>31</v>
      </c>
      <c r="G12" s="7" t="s">
        <v>11</v>
      </c>
      <c r="H12" s="7" t="s">
        <v>67</v>
      </c>
      <c r="I12" s="56" t="s">
        <v>82</v>
      </c>
      <c r="J12" s="56" t="s">
        <v>85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.75" x14ac:dyDescent="0.2">
      <c r="A13" s="53">
        <f>A12</f>
        <v>6</v>
      </c>
      <c r="B13" s="7">
        <v>12</v>
      </c>
      <c r="C13" s="54">
        <f t="shared" si="1"/>
        <v>45351</v>
      </c>
      <c r="D13" s="7" t="str">
        <f t="shared" si="0"/>
        <v>Jueves</v>
      </c>
      <c r="E13" s="55">
        <f t="shared" si="2"/>
        <v>0.45833333333333331</v>
      </c>
      <c r="F13" s="7" t="s">
        <v>33</v>
      </c>
      <c r="G13" s="7" t="s">
        <v>11</v>
      </c>
      <c r="H13" s="7" t="s">
        <v>67</v>
      </c>
      <c r="I13" s="60" t="s">
        <v>90</v>
      </c>
      <c r="J13" s="60"/>
    </row>
    <row r="14" spans="1:23" s="21" customFormat="1" ht="15.75" x14ac:dyDescent="0.2">
      <c r="A14" s="14">
        <f>A13+1</f>
        <v>7</v>
      </c>
      <c r="B14" s="8">
        <v>13</v>
      </c>
      <c r="C14" s="9">
        <f t="shared" si="1"/>
        <v>45357</v>
      </c>
      <c r="D14" s="8" t="str">
        <f t="shared" si="0"/>
        <v>Miércoles</v>
      </c>
      <c r="E14" s="10">
        <f t="shared" si="2"/>
        <v>0.375</v>
      </c>
      <c r="F14" s="8" t="s">
        <v>34</v>
      </c>
      <c r="G14" s="8" t="s">
        <v>11</v>
      </c>
      <c r="H14" s="8"/>
      <c r="I14" s="57" t="s">
        <v>86</v>
      </c>
      <c r="J14" s="57" t="s">
        <v>87</v>
      </c>
    </row>
    <row r="15" spans="1:23" ht="15.75" x14ac:dyDescent="0.2">
      <c r="A15" s="14">
        <f>A14</f>
        <v>7</v>
      </c>
      <c r="B15" s="8">
        <v>14</v>
      </c>
      <c r="C15" s="9">
        <f t="shared" si="1"/>
        <v>45358</v>
      </c>
      <c r="D15" s="8" t="str">
        <f t="shared" si="0"/>
        <v>Jueves</v>
      </c>
      <c r="E15" s="10">
        <f t="shared" si="2"/>
        <v>0.45833333333333331</v>
      </c>
      <c r="F15" s="8" t="s">
        <v>37</v>
      </c>
      <c r="G15" s="8" t="s">
        <v>11</v>
      </c>
      <c r="H15" s="8"/>
      <c r="I15" s="57" t="s">
        <v>86</v>
      </c>
      <c r="J15" s="58" t="s">
        <v>88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s="21" customFormat="1" ht="15.75" x14ac:dyDescent="0.2">
      <c r="A16" s="14">
        <f>A15+1</f>
        <v>8</v>
      </c>
      <c r="B16" s="8">
        <v>15</v>
      </c>
      <c r="C16" s="9">
        <f t="shared" si="1"/>
        <v>45364</v>
      </c>
      <c r="D16" s="8" t="str">
        <f t="shared" si="0"/>
        <v>Miércoles</v>
      </c>
      <c r="E16" s="10">
        <f t="shared" si="2"/>
        <v>0.375</v>
      </c>
      <c r="F16" s="8" t="s">
        <v>38</v>
      </c>
      <c r="G16" s="8" t="s">
        <v>11</v>
      </c>
      <c r="H16" s="8"/>
      <c r="I16" s="11" t="s">
        <v>86</v>
      </c>
      <c r="J16" s="11" t="s">
        <v>89</v>
      </c>
    </row>
    <row r="17" spans="1:23" ht="15.75" x14ac:dyDescent="0.2">
      <c r="A17" s="53">
        <f>A16</f>
        <v>8</v>
      </c>
      <c r="B17" s="7">
        <v>16</v>
      </c>
      <c r="C17" s="54">
        <f t="shared" si="1"/>
        <v>45365</v>
      </c>
      <c r="D17" s="7" t="str">
        <f t="shared" si="0"/>
        <v>Jueves</v>
      </c>
      <c r="E17" s="55">
        <f t="shared" si="2"/>
        <v>0.45833333333333331</v>
      </c>
      <c r="F17" s="7" t="s">
        <v>40</v>
      </c>
      <c r="G17" s="7" t="s">
        <v>11</v>
      </c>
      <c r="H17" s="7" t="s">
        <v>67</v>
      </c>
      <c r="I17" s="56" t="s">
        <v>86</v>
      </c>
      <c r="J17" s="56" t="s">
        <v>91</v>
      </c>
    </row>
    <row r="18" spans="1:23" s="21" customFormat="1" ht="15.75" x14ac:dyDescent="0.2">
      <c r="A18" s="53">
        <f>A17+1</f>
        <v>9</v>
      </c>
      <c r="B18" s="7">
        <v>17</v>
      </c>
      <c r="C18" s="54">
        <f t="shared" si="1"/>
        <v>45371</v>
      </c>
      <c r="D18" s="7" t="str">
        <f t="shared" si="0"/>
        <v>Miércoles</v>
      </c>
      <c r="E18" s="55">
        <f t="shared" si="2"/>
        <v>0.375</v>
      </c>
      <c r="F18" s="7" t="s">
        <v>42</v>
      </c>
      <c r="G18" s="7" t="s">
        <v>11</v>
      </c>
      <c r="H18" s="7" t="s">
        <v>67</v>
      </c>
      <c r="I18" s="56" t="s">
        <v>92</v>
      </c>
      <c r="J18" s="56"/>
    </row>
    <row r="19" spans="1:23" ht="15.75" x14ac:dyDescent="0.2">
      <c r="A19" s="53">
        <f>A16+1</f>
        <v>9</v>
      </c>
      <c r="B19" s="7">
        <v>18</v>
      </c>
      <c r="C19" s="54">
        <f t="shared" si="1"/>
        <v>45372</v>
      </c>
      <c r="D19" s="7" t="str">
        <f t="shared" si="0"/>
        <v>Jueves</v>
      </c>
      <c r="E19" s="55">
        <f>E15</f>
        <v>0.45833333333333331</v>
      </c>
      <c r="F19" s="7"/>
      <c r="G19" s="7" t="s">
        <v>11</v>
      </c>
      <c r="H19" s="7" t="s">
        <v>67</v>
      </c>
      <c r="I19" s="56" t="s">
        <v>92</v>
      </c>
      <c r="J19" s="56"/>
    </row>
    <row r="20" spans="1:23" s="48" customFormat="1" ht="15.75" x14ac:dyDescent="0.2">
      <c r="A20" s="23">
        <f>A19+1</f>
        <v>10</v>
      </c>
      <c r="B20" s="24">
        <v>19</v>
      </c>
      <c r="C20" s="25">
        <f t="shared" si="1"/>
        <v>45378</v>
      </c>
      <c r="D20" s="24" t="str">
        <f t="shared" si="0"/>
        <v>Miércoles</v>
      </c>
      <c r="E20" s="26">
        <f t="shared" si="2"/>
        <v>0.375</v>
      </c>
      <c r="F20" s="24" t="s">
        <v>43</v>
      </c>
      <c r="G20" s="24"/>
      <c r="H20" s="24"/>
      <c r="I20" s="28"/>
      <c r="J20" s="5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48" customFormat="1" ht="15.75" x14ac:dyDescent="0.2">
      <c r="A21" s="23">
        <f>A20</f>
        <v>10</v>
      </c>
      <c r="B21" s="24">
        <v>20</v>
      </c>
      <c r="C21" s="25">
        <f t="shared" si="1"/>
        <v>45379</v>
      </c>
      <c r="D21" s="24" t="str">
        <f t="shared" si="0"/>
        <v>Jueves</v>
      </c>
      <c r="E21" s="26">
        <f t="shared" si="2"/>
        <v>0.45833333333333331</v>
      </c>
      <c r="F21" s="24" t="s">
        <v>43</v>
      </c>
      <c r="G21" s="24"/>
      <c r="H21" s="24"/>
      <c r="I21" s="28"/>
      <c r="J21" s="5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47" customFormat="1" ht="15.75" x14ac:dyDescent="0.2">
      <c r="A22" s="53">
        <f>A21+1</f>
        <v>11</v>
      </c>
      <c r="B22" s="7">
        <v>21</v>
      </c>
      <c r="C22" s="54">
        <f t="shared" si="1"/>
        <v>45385</v>
      </c>
      <c r="D22" s="7" t="str">
        <f t="shared" si="0"/>
        <v>Miércoles</v>
      </c>
      <c r="E22" s="55">
        <f t="shared" si="2"/>
        <v>0.375</v>
      </c>
      <c r="F22" s="7" t="s">
        <v>45</v>
      </c>
      <c r="G22" s="7" t="s">
        <v>11</v>
      </c>
      <c r="H22" s="7" t="s">
        <v>67</v>
      </c>
      <c r="I22" s="60" t="s">
        <v>93</v>
      </c>
      <c r="J22" s="56" t="s">
        <v>98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47" customFormat="1" ht="15.75" x14ac:dyDescent="0.2">
      <c r="A23" s="14">
        <f>A22</f>
        <v>11</v>
      </c>
      <c r="B23" s="8">
        <v>22</v>
      </c>
      <c r="C23" s="9">
        <f t="shared" si="1"/>
        <v>45386</v>
      </c>
      <c r="D23" s="8" t="str">
        <f t="shared" si="0"/>
        <v>Jueves</v>
      </c>
      <c r="E23" s="10">
        <f t="shared" si="2"/>
        <v>0.45833333333333331</v>
      </c>
      <c r="F23" s="8" t="s">
        <v>43</v>
      </c>
      <c r="G23" s="8" t="s">
        <v>67</v>
      </c>
      <c r="H23" s="8" t="s">
        <v>11</v>
      </c>
      <c r="I23" s="11" t="s">
        <v>98</v>
      </c>
      <c r="J23" s="11" t="s">
        <v>70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x14ac:dyDescent="0.2">
      <c r="A24" s="14">
        <f>A23+1</f>
        <v>12</v>
      </c>
      <c r="B24" s="8">
        <v>23</v>
      </c>
      <c r="C24" s="9">
        <f t="shared" si="1"/>
        <v>45392</v>
      </c>
      <c r="D24" s="8" t="str">
        <f t="shared" si="0"/>
        <v>Miércoles</v>
      </c>
      <c r="E24" s="10">
        <f>E20</f>
        <v>0.375</v>
      </c>
      <c r="F24" s="8" t="s">
        <v>45</v>
      </c>
      <c r="G24" s="8" t="s">
        <v>67</v>
      </c>
      <c r="H24" s="8" t="s">
        <v>11</v>
      </c>
      <c r="I24" s="11" t="s">
        <v>98</v>
      </c>
      <c r="J24" s="11" t="s">
        <v>70</v>
      </c>
    </row>
    <row r="25" spans="1:23" s="22" customFormat="1" ht="15.75" x14ac:dyDescent="0.2">
      <c r="A25" s="14">
        <f>A24</f>
        <v>12</v>
      </c>
      <c r="B25" s="8">
        <v>24</v>
      </c>
      <c r="C25" s="9">
        <f t="shared" si="1"/>
        <v>45393</v>
      </c>
      <c r="D25" s="8" t="str">
        <f t="shared" si="0"/>
        <v>Jueves</v>
      </c>
      <c r="E25" s="10">
        <f>E21</f>
        <v>0.45833333333333331</v>
      </c>
      <c r="F25" s="8" t="s">
        <v>45</v>
      </c>
      <c r="G25" s="8" t="s">
        <v>67</v>
      </c>
      <c r="H25" s="8" t="s">
        <v>11</v>
      </c>
      <c r="I25" s="11" t="s">
        <v>98</v>
      </c>
      <c r="J25" s="11" t="s">
        <v>70</v>
      </c>
    </row>
    <row r="26" spans="1:23" ht="15.75" x14ac:dyDescent="0.2">
      <c r="A26" s="14">
        <f>A25+1</f>
        <v>13</v>
      </c>
      <c r="B26" s="8">
        <v>25</v>
      </c>
      <c r="C26" s="9">
        <f t="shared" si="1"/>
        <v>45399</v>
      </c>
      <c r="D26" s="8" t="str">
        <f t="shared" si="0"/>
        <v>Miércoles</v>
      </c>
      <c r="E26" s="10">
        <f t="shared" si="2"/>
        <v>0.375</v>
      </c>
      <c r="F26" s="8" t="s">
        <v>43</v>
      </c>
      <c r="G26" s="8" t="s">
        <v>11</v>
      </c>
      <c r="H26" s="8"/>
      <c r="I26" s="11" t="s">
        <v>96</v>
      </c>
      <c r="J26" s="11" t="s">
        <v>70</v>
      </c>
    </row>
    <row r="27" spans="1:23" ht="15.75" customHeight="1" x14ac:dyDescent="0.2">
      <c r="A27" s="14">
        <f>A26</f>
        <v>13</v>
      </c>
      <c r="B27" s="8">
        <v>26</v>
      </c>
      <c r="C27" s="9">
        <f>C25+7</f>
        <v>45400</v>
      </c>
      <c r="D27" s="8" t="str">
        <f>PROPER(TEXT(C27,"dddd"))</f>
        <v>Jueves</v>
      </c>
      <c r="E27" s="10">
        <f>E25</f>
        <v>0.45833333333333331</v>
      </c>
      <c r="F27" s="8" t="s">
        <v>43</v>
      </c>
      <c r="G27" s="8" t="s">
        <v>11</v>
      </c>
      <c r="H27" s="8"/>
      <c r="I27" s="11" t="s">
        <v>96</v>
      </c>
      <c r="J27" s="11" t="s">
        <v>94</v>
      </c>
    </row>
    <row r="28" spans="1:23" s="5" customFormat="1" ht="15.75" x14ac:dyDescent="0.2">
      <c r="A28" s="53">
        <f>A27+1</f>
        <v>14</v>
      </c>
      <c r="B28" s="7">
        <v>27</v>
      </c>
      <c r="C28" s="54">
        <f t="shared" si="1"/>
        <v>45406</v>
      </c>
      <c r="D28" s="7" t="str">
        <f t="shared" si="0"/>
        <v>Miércoles</v>
      </c>
      <c r="E28" s="55">
        <f t="shared" si="2"/>
        <v>0.375</v>
      </c>
      <c r="F28" s="7" t="s">
        <v>43</v>
      </c>
      <c r="G28" s="7" t="s">
        <v>11</v>
      </c>
      <c r="H28" s="7" t="s">
        <v>67</v>
      </c>
      <c r="I28" s="56" t="s">
        <v>95</v>
      </c>
      <c r="J28" s="56"/>
    </row>
    <row r="29" spans="1:23" s="5" customFormat="1" ht="15.75" x14ac:dyDescent="0.2">
      <c r="A29" s="53">
        <f>A28</f>
        <v>14</v>
      </c>
      <c r="B29" s="7">
        <v>28</v>
      </c>
      <c r="C29" s="54">
        <f t="shared" si="1"/>
        <v>45407</v>
      </c>
      <c r="D29" s="7" t="str">
        <f t="shared" si="0"/>
        <v>Jueves</v>
      </c>
      <c r="E29" s="55">
        <f t="shared" si="2"/>
        <v>0.45833333333333331</v>
      </c>
      <c r="F29" s="7"/>
      <c r="G29" s="7" t="s">
        <v>11</v>
      </c>
      <c r="H29" s="7" t="s">
        <v>67</v>
      </c>
      <c r="I29" s="56" t="s">
        <v>95</v>
      </c>
      <c r="J29" s="56"/>
    </row>
    <row r="30" spans="1:23" s="48" customFormat="1" ht="15.75" x14ac:dyDescent="0.2">
      <c r="A30" s="23">
        <f>A29+1</f>
        <v>15</v>
      </c>
      <c r="B30" s="24">
        <v>29</v>
      </c>
      <c r="C30" s="25">
        <f t="shared" si="1"/>
        <v>45413</v>
      </c>
      <c r="D30" s="24" t="str">
        <f t="shared" si="0"/>
        <v>Miércoles</v>
      </c>
      <c r="E30" s="26">
        <f t="shared" si="2"/>
        <v>0.375</v>
      </c>
      <c r="F30" s="24" t="s">
        <v>43</v>
      </c>
      <c r="G30" s="24"/>
      <c r="H30" s="24"/>
      <c r="I30" s="28"/>
      <c r="J30" s="2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51" customFormat="1" ht="15.75" x14ac:dyDescent="0.2">
      <c r="A31" s="23">
        <f>A30</f>
        <v>15</v>
      </c>
      <c r="B31" s="24">
        <v>30</v>
      </c>
      <c r="C31" s="25">
        <f>C29+7</f>
        <v>45414</v>
      </c>
      <c r="D31" s="24" t="str">
        <f t="shared" si="0"/>
        <v>Jueves</v>
      </c>
      <c r="E31" s="26">
        <f>E29</f>
        <v>0.45833333333333331</v>
      </c>
      <c r="F31" s="24" t="s">
        <v>43</v>
      </c>
      <c r="G31" s="24"/>
      <c r="H31" s="24"/>
      <c r="I31" s="28"/>
      <c r="J31" s="2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51" customFormat="1" ht="15.75" x14ac:dyDescent="0.2">
      <c r="A32" s="14">
        <f>A31+1</f>
        <v>16</v>
      </c>
      <c r="B32" s="8">
        <v>31</v>
      </c>
      <c r="C32" s="9">
        <f t="shared" si="1"/>
        <v>45420</v>
      </c>
      <c r="D32" s="8" t="str">
        <f t="shared" ref="D32:D33" si="3">PROPER(TEXT(C32,"dddd"))</f>
        <v>Miércoles</v>
      </c>
      <c r="E32" s="10">
        <f t="shared" si="2"/>
        <v>0.375</v>
      </c>
      <c r="F32" s="8" t="s">
        <v>43</v>
      </c>
      <c r="G32" s="8" t="s">
        <v>11</v>
      </c>
      <c r="H32" s="8"/>
      <c r="I32" s="11" t="s">
        <v>97</v>
      </c>
      <c r="J32" s="11" t="s">
        <v>70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51" customFormat="1" ht="15.75" x14ac:dyDescent="0.2">
      <c r="A33" s="14">
        <f>A32</f>
        <v>16</v>
      </c>
      <c r="B33" s="8">
        <v>32</v>
      </c>
      <c r="C33" s="9">
        <f>C31+7</f>
        <v>45421</v>
      </c>
      <c r="D33" s="8" t="str">
        <f t="shared" si="3"/>
        <v>Jueves</v>
      </c>
      <c r="E33" s="10">
        <f>E31</f>
        <v>0.45833333333333331</v>
      </c>
      <c r="F33" s="8" t="s">
        <v>43</v>
      </c>
      <c r="G33" s="8" t="s">
        <v>11</v>
      </c>
      <c r="H33" s="8"/>
      <c r="I33" s="11" t="s">
        <v>97</v>
      </c>
      <c r="J33" s="11" t="s">
        <v>70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x14ac:dyDescent="0.2">
      <c r="A34" s="3"/>
      <c r="B34" s="4"/>
      <c r="C34" s="4"/>
      <c r="D34" s="4"/>
      <c r="F34" s="5"/>
      <c r="H34" s="5"/>
      <c r="I34" s="5"/>
      <c r="J34" s="13"/>
    </row>
    <row r="35" spans="1:23" ht="15.75" x14ac:dyDescent="0.2">
      <c r="B35" s="61"/>
      <c r="C35" s="62"/>
      <c r="D35" s="62"/>
      <c r="E35" s="61"/>
      <c r="F35" s="5"/>
      <c r="G35" s="5"/>
      <c r="H35" s="5"/>
      <c r="I35" s="13"/>
      <c r="J35" s="13"/>
    </row>
    <row r="36" spans="1:23" ht="15.75" x14ac:dyDescent="0.2">
      <c r="B36" s="61"/>
      <c r="C36" s="63"/>
      <c r="D36" s="63"/>
      <c r="E36" s="61"/>
      <c r="F36" s="5"/>
      <c r="H36" s="6"/>
      <c r="I36" s="2"/>
    </row>
    <row r="37" spans="1:23" ht="15.75" x14ac:dyDescent="0.2">
      <c r="B37" s="61"/>
      <c r="C37" s="64"/>
      <c r="D37" s="64"/>
      <c r="E37" s="61"/>
    </row>
    <row r="38" spans="1:23" ht="15.75" x14ac:dyDescent="0.2">
      <c r="B38" s="61"/>
      <c r="C38" s="64"/>
      <c r="D38" s="64"/>
      <c r="E38" s="61"/>
    </row>
    <row r="39" spans="1:23" x14ac:dyDescent="0.2">
      <c r="B39" s="61"/>
      <c r="C39" s="61"/>
      <c r="D39" s="61"/>
      <c r="E39" s="61"/>
    </row>
    <row r="40" spans="1:23" ht="15.75" customHeight="1" x14ac:dyDescent="0.2">
      <c r="C40" s="3"/>
    </row>
    <row r="41" spans="1:23" ht="15.75" x14ac:dyDescent="0.2">
      <c r="C41" s="13"/>
      <c r="D41" s="13"/>
    </row>
    <row r="42" spans="1:23" ht="15.75" x14ac:dyDescent="0.2">
      <c r="C42" s="6"/>
      <c r="D42" s="40"/>
    </row>
    <row r="43" spans="1:23" ht="15.75" x14ac:dyDescent="0.2">
      <c r="C43" s="6"/>
      <c r="D43" s="40"/>
    </row>
  </sheetData>
  <phoneticPr fontId="10" type="noConversion"/>
  <pageMargins left="0.39370078740157483" right="0.39370078740157483" top="0.31496062992125984" bottom="0.31496062992125984" header="0" footer="0"/>
  <pageSetup paperSize="9" scale="8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workbookViewId="0">
      <selection activeCell="C22" sqref="C22:C23"/>
    </sheetView>
  </sheetViews>
  <sheetFormatPr defaultColWidth="11.42578125" defaultRowHeight="12.75" x14ac:dyDescent="0.2"/>
  <cols>
    <col min="1" max="1" width="14.28515625" style="1" customWidth="1"/>
    <col min="2" max="2" width="13.85546875" style="1" customWidth="1"/>
    <col min="3" max="3" width="24.7109375" style="1" bestFit="1" customWidth="1"/>
    <col min="4" max="4" width="10.140625" style="1" bestFit="1" customWidth="1"/>
    <col min="5" max="5" width="12" style="1" bestFit="1" customWidth="1"/>
    <col min="6" max="6" width="11.5703125" style="1" hidden="1" customWidth="1"/>
    <col min="7" max="8" width="13.140625" style="1" customWidth="1"/>
    <col min="9" max="9" width="37.140625" style="1" bestFit="1" customWidth="1"/>
    <col min="10" max="10" width="39.42578125" style="1" bestFit="1" customWidth="1"/>
    <col min="11" max="11" width="12.85546875" style="1" customWidth="1"/>
    <col min="12" max="12" width="11.42578125" style="1" customWidth="1"/>
    <col min="13" max="16384" width="11.42578125" style="1"/>
  </cols>
  <sheetData>
    <row r="1" spans="1:12" ht="15.75" x14ac:dyDescent="0.2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51</v>
      </c>
      <c r="L1" s="16" t="s">
        <v>52</v>
      </c>
    </row>
    <row r="2" spans="1:12" s="12" customFormat="1" ht="15.75" customHeight="1" x14ac:dyDescent="0.2">
      <c r="A2" s="14">
        <v>1</v>
      </c>
      <c r="B2" s="8">
        <f>IF(Tabla3[[#This Row],[Profesor 1]]="NO","",Tabla3[[#This Row],[ClaseAux]])</f>
        <v>1</v>
      </c>
      <c r="C2" s="9">
        <v>44586</v>
      </c>
      <c r="D2" s="8" t="str">
        <f>PROPER(TEXT(C2,"dddd"))</f>
        <v>Martes</v>
      </c>
      <c r="E2" s="10">
        <v>0.375</v>
      </c>
      <c r="F2" s="8" t="s">
        <v>10</v>
      </c>
      <c r="G2" s="8" t="s">
        <v>11</v>
      </c>
      <c r="H2" s="8"/>
      <c r="I2" s="11" t="s">
        <v>12</v>
      </c>
      <c r="J2" s="49"/>
      <c r="K2" s="8"/>
      <c r="L2" s="8">
        <v>1</v>
      </c>
    </row>
    <row r="3" spans="1:12" ht="15.75" x14ac:dyDescent="0.2">
      <c r="A3" s="14">
        <f>A2</f>
        <v>1</v>
      </c>
      <c r="B3" s="8">
        <f>IF(Tabla3[[#This Row],[Profesor 1]]="NO","",Tabla3[[#This Row],[ClaseAux]])</f>
        <v>2</v>
      </c>
      <c r="C3" s="9">
        <v>44589</v>
      </c>
      <c r="D3" s="8" t="str">
        <f t="shared" ref="D3:D31" si="0">PROPER(TEXT(C3,"dddd"))</f>
        <v>Viernes</v>
      </c>
      <c r="E3" s="10">
        <v>0.45833333333333331</v>
      </c>
      <c r="F3" s="8" t="s">
        <v>13</v>
      </c>
      <c r="G3" s="8" t="s">
        <v>11</v>
      </c>
      <c r="H3" s="8"/>
      <c r="I3" s="11" t="s">
        <v>15</v>
      </c>
      <c r="J3" s="11" t="s">
        <v>53</v>
      </c>
      <c r="K3" s="19"/>
      <c r="L3" s="7">
        <f>L2+IF(Tabla3[[#This Row],[Profesor 1]]="NO",0,1)</f>
        <v>2</v>
      </c>
    </row>
    <row r="4" spans="1:12" s="12" customFormat="1" ht="15.75" customHeight="1" x14ac:dyDescent="0.2">
      <c r="A4" s="14">
        <f>A3+1</f>
        <v>2</v>
      </c>
      <c r="B4" s="8">
        <f>IF(Tabla3[[#This Row],[Profesor 1]]="NO","",Tabla3[[#This Row],[ClaseAux]])</f>
        <v>3</v>
      </c>
      <c r="C4" s="9">
        <f t="shared" ref="C4:C30" si="1">C2+7</f>
        <v>44593</v>
      </c>
      <c r="D4" s="8" t="str">
        <f t="shared" si="0"/>
        <v>Martes</v>
      </c>
      <c r="E4" s="10">
        <f t="shared" ref="E4:E30" si="2">E2</f>
        <v>0.375</v>
      </c>
      <c r="F4" s="8" t="s">
        <v>14</v>
      </c>
      <c r="G4" s="8" t="s">
        <v>11</v>
      </c>
      <c r="H4" s="8"/>
      <c r="I4" s="11" t="s">
        <v>15</v>
      </c>
      <c r="J4" s="11" t="s">
        <v>54</v>
      </c>
      <c r="K4" s="8"/>
      <c r="L4" s="7">
        <f>L3+IF(Tabla3[[#This Row],[Profesor 1]]="NO",0,1)</f>
        <v>3</v>
      </c>
    </row>
    <row r="5" spans="1:12" s="36" customFormat="1" ht="15.75" customHeight="1" x14ac:dyDescent="0.2">
      <c r="A5" s="30">
        <f>A4</f>
        <v>2</v>
      </c>
      <c r="B5" s="31">
        <f>IF(Tabla3[[#This Row],[Profesor 1]]="NO","",Tabla3[[#This Row],[ClaseAux]])</f>
        <v>4</v>
      </c>
      <c r="C5" s="32">
        <f t="shared" si="1"/>
        <v>44596</v>
      </c>
      <c r="D5" s="31" t="str">
        <f t="shared" si="0"/>
        <v>Viernes</v>
      </c>
      <c r="E5" s="33">
        <f t="shared" si="2"/>
        <v>0.45833333333333331</v>
      </c>
      <c r="F5" s="31" t="s">
        <v>16</v>
      </c>
      <c r="G5" s="31" t="s">
        <v>11</v>
      </c>
      <c r="H5" s="31" t="s">
        <v>55</v>
      </c>
      <c r="I5" s="37" t="s">
        <v>18</v>
      </c>
      <c r="J5" s="37" t="s">
        <v>19</v>
      </c>
      <c r="K5" s="39"/>
      <c r="L5" s="31">
        <f>L4+IF(Tabla3[[#This Row],[Profesor 1]]="NO",0,1)</f>
        <v>4</v>
      </c>
    </row>
    <row r="6" spans="1:12" s="36" customFormat="1" ht="15.75" x14ac:dyDescent="0.2">
      <c r="A6" s="30">
        <f>A5+1</f>
        <v>3</v>
      </c>
      <c r="B6" s="31">
        <f>IF(Tabla3[[#This Row],[Profesor 1]]="NO","",Tabla3[[#This Row],[ClaseAux]])</f>
        <v>5</v>
      </c>
      <c r="C6" s="32">
        <f t="shared" si="1"/>
        <v>44600</v>
      </c>
      <c r="D6" s="31" t="str">
        <f t="shared" si="0"/>
        <v>Martes</v>
      </c>
      <c r="E6" s="33">
        <f t="shared" si="2"/>
        <v>0.375</v>
      </c>
      <c r="F6" s="31" t="s">
        <v>17</v>
      </c>
      <c r="G6" s="31" t="s">
        <v>11</v>
      </c>
      <c r="H6" s="31" t="s">
        <v>55</v>
      </c>
      <c r="I6" s="37" t="s">
        <v>18</v>
      </c>
      <c r="J6" s="37" t="s">
        <v>21</v>
      </c>
      <c r="K6" s="31"/>
      <c r="L6" s="31">
        <f>L5+IF(Tabla3[[#This Row],[Profesor 1]]="NO",0,1)</f>
        <v>5</v>
      </c>
    </row>
    <row r="7" spans="1:12" s="36" customFormat="1" ht="15.75" x14ac:dyDescent="0.2">
      <c r="A7" s="30">
        <f>A6</f>
        <v>3</v>
      </c>
      <c r="B7" s="31">
        <f>IF(Tabla3[[#This Row],[Profesor 1]]="NO","",Tabla3[[#This Row],[ClaseAux]])</f>
        <v>6</v>
      </c>
      <c r="C7" s="32">
        <f t="shared" si="1"/>
        <v>44603</v>
      </c>
      <c r="D7" s="31" t="str">
        <f t="shared" si="0"/>
        <v>Viernes</v>
      </c>
      <c r="E7" s="33">
        <f t="shared" si="2"/>
        <v>0.45833333333333331</v>
      </c>
      <c r="F7" s="31" t="s">
        <v>20</v>
      </c>
      <c r="G7" s="31" t="s">
        <v>11</v>
      </c>
      <c r="H7" s="31" t="s">
        <v>55</v>
      </c>
      <c r="I7" s="37" t="s">
        <v>18</v>
      </c>
      <c r="J7" s="37" t="s">
        <v>23</v>
      </c>
      <c r="K7" s="39"/>
      <c r="L7" s="31">
        <f>L6+IF(Tabla3[[#This Row],[Profesor 1]]="NO",0,1)</f>
        <v>6</v>
      </c>
    </row>
    <row r="8" spans="1:12" s="36" customFormat="1" ht="15.75" x14ac:dyDescent="0.2">
      <c r="A8" s="30">
        <f>A7+1</f>
        <v>4</v>
      </c>
      <c r="B8" s="31">
        <f>IF(Tabla3[[#This Row],[Profesor 1]]="NO","",Tabla3[[#This Row],[ClaseAux]])</f>
        <v>7</v>
      </c>
      <c r="C8" s="32">
        <f t="shared" si="1"/>
        <v>44607</v>
      </c>
      <c r="D8" s="31" t="str">
        <f t="shared" si="0"/>
        <v>Martes</v>
      </c>
      <c r="E8" s="33">
        <f t="shared" si="2"/>
        <v>0.375</v>
      </c>
      <c r="F8" s="31" t="s">
        <v>22</v>
      </c>
      <c r="G8" s="31" t="s">
        <v>11</v>
      </c>
      <c r="H8" s="31" t="s">
        <v>55</v>
      </c>
      <c r="I8" s="37" t="s">
        <v>25</v>
      </c>
      <c r="J8" s="37" t="s">
        <v>26</v>
      </c>
      <c r="K8" s="39"/>
      <c r="L8" s="31">
        <f>L7+IF(Tabla3[[#This Row],[Profesor 1]]="NO",0,1)</f>
        <v>7</v>
      </c>
    </row>
    <row r="9" spans="1:12" s="36" customFormat="1" ht="15.75" x14ac:dyDescent="0.2">
      <c r="A9" s="30">
        <f>A8</f>
        <v>4</v>
      </c>
      <c r="B9" s="31">
        <f>IF(Tabla3[[#This Row],[Profesor 1]]="NO","",Tabla3[[#This Row],[ClaseAux]])</f>
        <v>8</v>
      </c>
      <c r="C9" s="32">
        <f t="shared" si="1"/>
        <v>44610</v>
      </c>
      <c r="D9" s="31" t="str">
        <f t="shared" si="0"/>
        <v>Viernes</v>
      </c>
      <c r="E9" s="33">
        <f t="shared" si="2"/>
        <v>0.45833333333333331</v>
      </c>
      <c r="F9" s="31" t="s">
        <v>24</v>
      </c>
      <c r="G9" s="31" t="s">
        <v>11</v>
      </c>
      <c r="H9" s="31" t="s">
        <v>55</v>
      </c>
      <c r="I9" s="37" t="s">
        <v>25</v>
      </c>
      <c r="J9" s="37" t="s">
        <v>28</v>
      </c>
      <c r="K9" s="39"/>
      <c r="L9" s="31">
        <f>L8+IF(Tabla3[[#This Row],[Profesor 1]]="NO",0,1)</f>
        <v>8</v>
      </c>
    </row>
    <row r="10" spans="1:12" ht="15.75" x14ac:dyDescent="0.2">
      <c r="A10" s="14">
        <f>A9+1</f>
        <v>5</v>
      </c>
      <c r="B10" s="8">
        <f>IF(Tabla3[[#This Row],[Profesor 1]]="NO","",Tabla3[[#This Row],[ClaseAux]])</f>
        <v>9</v>
      </c>
      <c r="C10" s="9">
        <f t="shared" si="1"/>
        <v>44614</v>
      </c>
      <c r="D10" s="8" t="str">
        <f t="shared" si="0"/>
        <v>Martes</v>
      </c>
      <c r="E10" s="10">
        <f t="shared" si="2"/>
        <v>0.375</v>
      </c>
      <c r="F10" s="8" t="s">
        <v>27</v>
      </c>
      <c r="G10" s="8" t="s">
        <v>11</v>
      </c>
      <c r="H10" s="8"/>
      <c r="I10" s="11" t="s">
        <v>25</v>
      </c>
      <c r="J10" s="11" t="s">
        <v>30</v>
      </c>
      <c r="K10" s="8"/>
      <c r="L10" s="7">
        <f>L9+IF(Tabla3[[#This Row],[Profesor 1]]="NO",0,1)</f>
        <v>9</v>
      </c>
    </row>
    <row r="11" spans="1:12" s="36" customFormat="1" ht="15.75" x14ac:dyDescent="0.2">
      <c r="A11" s="30">
        <f>A10</f>
        <v>5</v>
      </c>
      <c r="B11" s="31">
        <f>IF(Tabla3[[#This Row],[Profesor 1]]="NO","",Tabla3[[#This Row],[ClaseAux]])</f>
        <v>10</v>
      </c>
      <c r="C11" s="32">
        <f t="shared" si="1"/>
        <v>44617</v>
      </c>
      <c r="D11" s="31" t="str">
        <f t="shared" si="0"/>
        <v>Viernes</v>
      </c>
      <c r="E11" s="33">
        <f t="shared" si="2"/>
        <v>0.45833333333333331</v>
      </c>
      <c r="F11" s="31" t="s">
        <v>29</v>
      </c>
      <c r="G11" s="31" t="s">
        <v>11</v>
      </c>
      <c r="H11" s="31" t="s">
        <v>55</v>
      </c>
      <c r="I11" s="37" t="s">
        <v>25</v>
      </c>
      <c r="J11" s="37" t="s">
        <v>56</v>
      </c>
      <c r="K11" s="31"/>
      <c r="L11" s="31">
        <f>L10+IF(Tabla3[[#This Row],[Profesor 1]]="NO",0,1)</f>
        <v>10</v>
      </c>
    </row>
    <row r="12" spans="1:12" ht="15.75" x14ac:dyDescent="0.2">
      <c r="A12" s="14">
        <f>A11+1</f>
        <v>6</v>
      </c>
      <c r="B12" s="8">
        <f>IF(Tabla3[[#This Row],[Profesor 1]]="NO","",Tabla3[[#This Row],[ClaseAux]])</f>
        <v>11</v>
      </c>
      <c r="C12" s="9">
        <f t="shared" si="1"/>
        <v>44621</v>
      </c>
      <c r="D12" s="8" t="str">
        <f t="shared" si="0"/>
        <v>Martes</v>
      </c>
      <c r="E12" s="10">
        <f t="shared" si="2"/>
        <v>0.375</v>
      </c>
      <c r="F12" s="8" t="s">
        <v>31</v>
      </c>
      <c r="G12" s="8" t="s">
        <v>11</v>
      </c>
      <c r="H12" s="8"/>
      <c r="I12" s="11" t="s">
        <v>25</v>
      </c>
      <c r="J12" s="11" t="s">
        <v>32</v>
      </c>
      <c r="K12" s="19"/>
      <c r="L12" s="7">
        <f>L11+IF(Tabla3[[#This Row],[Profesor 1]]="NO",0,1)</f>
        <v>11</v>
      </c>
    </row>
    <row r="13" spans="1:12" ht="15.75" x14ac:dyDescent="0.2">
      <c r="A13" s="14">
        <f>A12</f>
        <v>6</v>
      </c>
      <c r="B13" s="8">
        <f>IF(Tabla3[[#This Row],[Profesor 1]]="NO","",Tabla3[[#This Row],[ClaseAux]])</f>
        <v>12</v>
      </c>
      <c r="C13" s="9">
        <f t="shared" si="1"/>
        <v>44624</v>
      </c>
      <c r="D13" s="8" t="str">
        <f t="shared" si="0"/>
        <v>Viernes</v>
      </c>
      <c r="E13" s="10">
        <f t="shared" si="2"/>
        <v>0.45833333333333331</v>
      </c>
      <c r="F13" s="8" t="s">
        <v>33</v>
      </c>
      <c r="G13" s="8" t="s">
        <v>11</v>
      </c>
      <c r="H13" s="8"/>
      <c r="I13" s="11" t="s">
        <v>25</v>
      </c>
      <c r="J13" s="11" t="s">
        <v>36</v>
      </c>
      <c r="K13" s="19"/>
      <c r="L13" s="7">
        <f>L12+IF(Tabla3[[#This Row],[Profesor 1]]="NO",0,1)</f>
        <v>12</v>
      </c>
    </row>
    <row r="14" spans="1:12" s="35" customFormat="1" ht="15.75" x14ac:dyDescent="0.2">
      <c r="A14" s="30">
        <f>A13+1</f>
        <v>7</v>
      </c>
      <c r="B14" s="31">
        <f>IF(Tabla3[[#This Row],[Profesor 1]]="NO","",Tabla3[[#This Row],[ClaseAux]])</f>
        <v>13</v>
      </c>
      <c r="C14" s="32">
        <f t="shared" si="1"/>
        <v>44628</v>
      </c>
      <c r="D14" s="31" t="str">
        <f t="shared" si="0"/>
        <v>Martes</v>
      </c>
      <c r="E14" s="33">
        <f t="shared" si="2"/>
        <v>0.375</v>
      </c>
      <c r="F14" s="31" t="s">
        <v>34</v>
      </c>
      <c r="G14" s="31" t="s">
        <v>11</v>
      </c>
      <c r="H14" s="31" t="s">
        <v>55</v>
      </c>
      <c r="I14" s="37" t="s">
        <v>35</v>
      </c>
      <c r="J14" s="37" t="s">
        <v>36</v>
      </c>
      <c r="K14" s="31"/>
      <c r="L14" s="34">
        <f>L13+IF(Tabla3[[#This Row],[Profesor 1]]="NO",0,1)</f>
        <v>13</v>
      </c>
    </row>
    <row r="15" spans="1:12" s="36" customFormat="1" ht="15.75" x14ac:dyDescent="0.2">
      <c r="A15" s="30">
        <f>A14</f>
        <v>7</v>
      </c>
      <c r="B15" s="31">
        <f>IF(Tabla3[[#This Row],[Profesor 1]]="NO","",Tabla3[[#This Row],[ClaseAux]])</f>
        <v>14</v>
      </c>
      <c r="C15" s="32">
        <f t="shared" si="1"/>
        <v>44631</v>
      </c>
      <c r="D15" s="31" t="str">
        <f t="shared" si="0"/>
        <v>Viernes</v>
      </c>
      <c r="E15" s="33">
        <f t="shared" si="2"/>
        <v>0.45833333333333331</v>
      </c>
      <c r="F15" s="31" t="s">
        <v>37</v>
      </c>
      <c r="G15" s="31" t="s">
        <v>11</v>
      </c>
      <c r="H15" s="31" t="s">
        <v>55</v>
      </c>
      <c r="I15" s="37" t="s">
        <v>39</v>
      </c>
      <c r="J15" s="37"/>
      <c r="K15" s="31"/>
      <c r="L15" s="31">
        <f>L14+IF(Tabla3[[#This Row],[Profesor 1]]="NO",0,1)</f>
        <v>14</v>
      </c>
    </row>
    <row r="16" spans="1:12" s="35" customFormat="1" ht="15.75" x14ac:dyDescent="0.2">
      <c r="A16" s="30">
        <f>A15+1</f>
        <v>8</v>
      </c>
      <c r="B16" s="31">
        <f>IF(Tabla3[[#This Row],[Profesor 1]]="NO","",Tabla3[[#This Row],[ClaseAux]])</f>
        <v>15</v>
      </c>
      <c r="C16" s="32">
        <f t="shared" si="1"/>
        <v>44635</v>
      </c>
      <c r="D16" s="31" t="str">
        <f t="shared" si="0"/>
        <v>Martes</v>
      </c>
      <c r="E16" s="33">
        <f t="shared" si="2"/>
        <v>0.375</v>
      </c>
      <c r="F16" s="31" t="s">
        <v>38</v>
      </c>
      <c r="G16" s="31" t="s">
        <v>11</v>
      </c>
      <c r="H16" s="31" t="s">
        <v>55</v>
      </c>
      <c r="I16" s="37" t="s">
        <v>41</v>
      </c>
      <c r="J16" s="37"/>
      <c r="K16" s="31"/>
      <c r="L16" s="34">
        <f>L15+IF(Tabla3[[#This Row],[Profesor 1]]="NO",0,1)</f>
        <v>15</v>
      </c>
    </row>
    <row r="17" spans="1:12" ht="15.75" x14ac:dyDescent="0.2">
      <c r="A17" s="14">
        <f>A16</f>
        <v>8</v>
      </c>
      <c r="B17" s="8">
        <f>IF(Tabla3[[#This Row],[Profesor 1]]="NO","",Tabla3[[#This Row],[ClaseAux]])</f>
        <v>16</v>
      </c>
      <c r="C17" s="9">
        <f t="shared" si="1"/>
        <v>44638</v>
      </c>
      <c r="D17" s="8" t="str">
        <f t="shared" si="0"/>
        <v>Viernes</v>
      </c>
      <c r="E17" s="10">
        <f t="shared" si="2"/>
        <v>0.45833333333333331</v>
      </c>
      <c r="F17" s="8" t="s">
        <v>40</v>
      </c>
      <c r="G17" s="8" t="s">
        <v>11</v>
      </c>
      <c r="H17" s="8"/>
      <c r="I17" s="11" t="s">
        <v>35</v>
      </c>
      <c r="J17" s="11" t="s">
        <v>36</v>
      </c>
      <c r="K17" s="19"/>
      <c r="L17" s="7">
        <f>L16+IF(Tabla3[[#This Row],[Profesor 1]]="NO",0,1)</f>
        <v>16</v>
      </c>
    </row>
    <row r="18" spans="1:12" s="21" customFormat="1" ht="15.75" x14ac:dyDescent="0.2">
      <c r="A18" s="14">
        <f>A17+1</f>
        <v>9</v>
      </c>
      <c r="B18" s="8">
        <f>IF(Tabla3[[#This Row],[Profesor 1]]="NO","",Tabla3[[#This Row],[ClaseAux]])</f>
        <v>17</v>
      </c>
      <c r="C18" s="9">
        <f t="shared" si="1"/>
        <v>44642</v>
      </c>
      <c r="D18" s="8" t="str">
        <f t="shared" si="0"/>
        <v>Martes</v>
      </c>
      <c r="E18" s="10">
        <f t="shared" si="2"/>
        <v>0.375</v>
      </c>
      <c r="F18" s="8" t="s">
        <v>42</v>
      </c>
      <c r="G18" s="8" t="s">
        <v>11</v>
      </c>
      <c r="H18" s="8"/>
      <c r="I18" s="11" t="s">
        <v>35</v>
      </c>
      <c r="J18" s="11" t="s">
        <v>36</v>
      </c>
      <c r="K18" s="19"/>
      <c r="L18" s="20">
        <f>L17+IF(Tabla3[[#This Row],[Profesor 1]]="NO",0,1)</f>
        <v>17</v>
      </c>
    </row>
    <row r="19" spans="1:12" ht="15.75" x14ac:dyDescent="0.2">
      <c r="A19" s="14">
        <f>A16+1</f>
        <v>9</v>
      </c>
      <c r="B19" s="8">
        <f>IF(Tabla3[[#This Row],[Profesor 1]]="NO","",Tabla3[[#This Row],[ClaseAux]])</f>
        <v>18</v>
      </c>
      <c r="C19" s="9">
        <f t="shared" si="1"/>
        <v>44645</v>
      </c>
      <c r="D19" s="8" t="str">
        <f t="shared" si="0"/>
        <v>Viernes</v>
      </c>
      <c r="E19" s="10">
        <f>E15</f>
        <v>0.45833333333333331</v>
      </c>
      <c r="F19" s="8"/>
      <c r="G19" s="8" t="s">
        <v>11</v>
      </c>
      <c r="H19" s="8"/>
      <c r="I19" s="11" t="s">
        <v>35</v>
      </c>
      <c r="J19" s="11" t="s">
        <v>57</v>
      </c>
      <c r="K19" s="19"/>
      <c r="L19" s="8">
        <f>L18+IF(Tabla3[[#This Row],[Profesor 1]]="NO",0,1)</f>
        <v>18</v>
      </c>
    </row>
    <row r="20" spans="1:12" ht="15.75" x14ac:dyDescent="0.2">
      <c r="A20" s="14">
        <f>A19+1</f>
        <v>10</v>
      </c>
      <c r="B20" s="8">
        <f>IF(Tabla3[[#This Row],[Profesor 1]]="NO","",Tabla3[[#This Row],[ClaseAux]])</f>
        <v>19</v>
      </c>
      <c r="C20" s="9">
        <f t="shared" si="1"/>
        <v>44649</v>
      </c>
      <c r="D20" s="8" t="str">
        <f t="shared" si="0"/>
        <v>Martes</v>
      </c>
      <c r="E20" s="10">
        <f t="shared" si="2"/>
        <v>0.375</v>
      </c>
      <c r="F20" s="8" t="s">
        <v>43</v>
      </c>
      <c r="G20" s="8" t="s">
        <v>11</v>
      </c>
      <c r="H20" s="8"/>
      <c r="I20" s="11" t="s">
        <v>44</v>
      </c>
      <c r="J20" s="11" t="s">
        <v>58</v>
      </c>
      <c r="K20" s="8"/>
      <c r="L20" s="8">
        <f>L19+IF(Tabla3[[#This Row],[Profesor 1]]="NO",0,1)</f>
        <v>19</v>
      </c>
    </row>
    <row r="21" spans="1:12" ht="15.75" x14ac:dyDescent="0.2">
      <c r="A21" s="14">
        <f>A20</f>
        <v>10</v>
      </c>
      <c r="B21" s="8">
        <f>IF(Tabla3[[#This Row],[Profesor 1]]="NO","",Tabla3[[#This Row],[ClaseAux]])</f>
        <v>20</v>
      </c>
      <c r="C21" s="9">
        <f t="shared" si="1"/>
        <v>44652</v>
      </c>
      <c r="D21" s="8" t="str">
        <f t="shared" si="0"/>
        <v>Viernes</v>
      </c>
      <c r="E21" s="10">
        <f t="shared" si="2"/>
        <v>0.45833333333333331</v>
      </c>
      <c r="F21" s="8" t="s">
        <v>43</v>
      </c>
      <c r="G21" s="8" t="s">
        <v>11</v>
      </c>
      <c r="H21" s="8"/>
      <c r="I21" s="11" t="s">
        <v>44</v>
      </c>
      <c r="J21" s="11"/>
      <c r="K21" s="8"/>
      <c r="L21" s="8">
        <f>L20+IF(Tabla3[[#This Row],[Profesor 1]]="NO",0,1)</f>
        <v>20</v>
      </c>
    </row>
    <row r="22" spans="1:12" s="36" customFormat="1" ht="15.75" x14ac:dyDescent="0.2">
      <c r="A22" s="30">
        <f>A21+1</f>
        <v>11</v>
      </c>
      <c r="B22" s="31">
        <f>IF(Tabla3[[#This Row],[Profesor 1]]="NO","",Tabla3[[#This Row],[ClaseAux]])</f>
        <v>21</v>
      </c>
      <c r="C22" s="32">
        <f t="shared" si="1"/>
        <v>44656</v>
      </c>
      <c r="D22" s="31" t="str">
        <f t="shared" si="0"/>
        <v>Martes</v>
      </c>
      <c r="E22" s="33">
        <f t="shared" si="2"/>
        <v>0.375</v>
      </c>
      <c r="F22" s="31" t="s">
        <v>45</v>
      </c>
      <c r="G22" s="31" t="s">
        <v>11</v>
      </c>
      <c r="H22" s="31" t="s">
        <v>55</v>
      </c>
      <c r="I22" s="37" t="s">
        <v>46</v>
      </c>
      <c r="J22" s="37"/>
      <c r="K22" s="39"/>
      <c r="L22" s="31">
        <f>L21+IF(Tabla3[[#This Row],[Profesor 1]]="NO",0,1)</f>
        <v>21</v>
      </c>
    </row>
    <row r="23" spans="1:12" s="36" customFormat="1" ht="15.75" x14ac:dyDescent="0.2">
      <c r="A23" s="30">
        <f>A22</f>
        <v>11</v>
      </c>
      <c r="B23" s="31">
        <f>IF(Tabla3[[#This Row],[Profesor 1]]="NO","",Tabla3[[#This Row],[ClaseAux]])</f>
        <v>22</v>
      </c>
      <c r="C23" s="32">
        <f t="shared" si="1"/>
        <v>44659</v>
      </c>
      <c r="D23" s="31" t="str">
        <f t="shared" si="0"/>
        <v>Viernes</v>
      </c>
      <c r="E23" s="33">
        <f t="shared" si="2"/>
        <v>0.45833333333333331</v>
      </c>
      <c r="F23" s="31" t="s">
        <v>43</v>
      </c>
      <c r="G23" s="31" t="s">
        <v>11</v>
      </c>
      <c r="H23" s="31" t="s">
        <v>55</v>
      </c>
      <c r="I23" s="37" t="s">
        <v>47</v>
      </c>
      <c r="J23" s="37"/>
      <c r="K23" s="39"/>
      <c r="L23" s="31">
        <f>L22+IF(Tabla3[[#This Row],[Profesor 1]]="NO",0,1)</f>
        <v>22</v>
      </c>
    </row>
    <row r="24" spans="1:12" ht="15.75" x14ac:dyDescent="0.2">
      <c r="A24" s="23">
        <f>A23+1</f>
        <v>12</v>
      </c>
      <c r="B24" s="24">
        <f>IF(Tabla3[[#This Row],[Profesor 1]]="NO","",Tabla3[[#This Row],[ClaseAux]])</f>
        <v>23</v>
      </c>
      <c r="C24" s="25">
        <f t="shared" si="1"/>
        <v>44663</v>
      </c>
      <c r="D24" s="24" t="str">
        <f t="shared" si="0"/>
        <v>Martes</v>
      </c>
      <c r="E24" s="26">
        <f>E20</f>
        <v>0.375</v>
      </c>
      <c r="F24" s="24" t="s">
        <v>45</v>
      </c>
      <c r="G24" s="24"/>
      <c r="H24" s="24"/>
      <c r="I24" s="28"/>
      <c r="J24" s="28"/>
      <c r="K24" s="27"/>
      <c r="L24" s="24">
        <f>L23+IF(Tabla3[[#This Row],[Profesor 1]]="NO",0,1)</f>
        <v>23</v>
      </c>
    </row>
    <row r="25" spans="1:12" s="22" customFormat="1" ht="15.75" x14ac:dyDescent="0.2">
      <c r="A25" s="23">
        <f>A24</f>
        <v>12</v>
      </c>
      <c r="B25" s="24">
        <f>IF(Tabla3[[#This Row],[Profesor 1]]="NO","",Tabla3[[#This Row],[ClaseAux]])</f>
        <v>24</v>
      </c>
      <c r="C25" s="25">
        <f t="shared" si="1"/>
        <v>44666</v>
      </c>
      <c r="D25" s="24" t="str">
        <f t="shared" si="0"/>
        <v>Viernes</v>
      </c>
      <c r="E25" s="26">
        <f>E21</f>
        <v>0.45833333333333331</v>
      </c>
      <c r="F25" s="24" t="s">
        <v>45</v>
      </c>
      <c r="G25" s="24"/>
      <c r="H25" s="24"/>
      <c r="I25" s="28"/>
      <c r="J25" s="28"/>
      <c r="K25" s="24"/>
      <c r="L25" s="29">
        <f>L24+IF(Tabla3[[#This Row],[Profesor 1]]="NO",0,1)</f>
        <v>24</v>
      </c>
    </row>
    <row r="26" spans="1:12" s="46" customFormat="1" ht="15.75" x14ac:dyDescent="0.2">
      <c r="A26" s="42">
        <f>A25+1</f>
        <v>13</v>
      </c>
      <c r="B26" s="43">
        <f>IF(Tabla3[[#This Row],[Profesor 1]]="NO","",Tabla3[[#This Row],[ClaseAux]])</f>
        <v>25</v>
      </c>
      <c r="C26" s="44">
        <f t="shared" si="1"/>
        <v>44670</v>
      </c>
      <c r="D26" s="43" t="str">
        <f t="shared" si="0"/>
        <v>Martes</v>
      </c>
      <c r="E26" s="45">
        <f t="shared" si="2"/>
        <v>0.375</v>
      </c>
      <c r="F26" s="43" t="s">
        <v>43</v>
      </c>
      <c r="G26" s="43" t="s">
        <v>11</v>
      </c>
      <c r="H26" s="43"/>
      <c r="I26" s="41" t="s">
        <v>59</v>
      </c>
      <c r="J26" s="41" t="s">
        <v>60</v>
      </c>
      <c r="K26" s="43"/>
      <c r="L26" s="43">
        <f>L25+IF(Tabla3[[#This Row],[Profesor 1]]="NO",0,1)</f>
        <v>25</v>
      </c>
    </row>
    <row r="27" spans="1:12" ht="15.75" x14ac:dyDescent="0.2">
      <c r="A27" s="14">
        <f>A26</f>
        <v>13</v>
      </c>
      <c r="B27" s="8">
        <f>IF(Tabla3[[#This Row],[Profesor 1]]="NO","",Tabla3[[#This Row],[ClaseAux]])</f>
        <v>26</v>
      </c>
      <c r="C27" s="9">
        <f t="shared" si="1"/>
        <v>44673</v>
      </c>
      <c r="D27" s="8" t="str">
        <f t="shared" si="0"/>
        <v>Viernes</v>
      </c>
      <c r="E27" s="10">
        <f t="shared" si="2"/>
        <v>0.45833333333333331</v>
      </c>
      <c r="F27" s="8" t="s">
        <v>43</v>
      </c>
      <c r="G27" s="8" t="s">
        <v>11</v>
      </c>
      <c r="H27" s="8"/>
      <c r="I27" s="11" t="s">
        <v>59</v>
      </c>
      <c r="J27" s="11" t="s">
        <v>61</v>
      </c>
      <c r="K27" s="8"/>
      <c r="L27" s="8">
        <f>L26+IF(Tabla3[[#This Row],[Profesor 1]]="NO",0,1)</f>
        <v>26</v>
      </c>
    </row>
    <row r="28" spans="1:12" s="5" customFormat="1" ht="15.75" x14ac:dyDescent="0.2">
      <c r="A28" s="14">
        <f>A27+1</f>
        <v>14</v>
      </c>
      <c r="B28" s="8">
        <f>IF(Tabla3[[#This Row],[Profesor 1]]="NO","",Tabla3[[#This Row],[ClaseAux]])</f>
        <v>27</v>
      </c>
      <c r="C28" s="9">
        <f t="shared" si="1"/>
        <v>44677</v>
      </c>
      <c r="D28" s="8" t="str">
        <f t="shared" si="0"/>
        <v>Martes</v>
      </c>
      <c r="E28" s="10">
        <f t="shared" si="2"/>
        <v>0.375</v>
      </c>
      <c r="F28" s="8" t="s">
        <v>43</v>
      </c>
      <c r="G28" s="8" t="s">
        <v>11</v>
      </c>
      <c r="H28" s="8"/>
      <c r="I28" s="11" t="s">
        <v>59</v>
      </c>
      <c r="J28" s="11" t="s">
        <v>62</v>
      </c>
      <c r="K28" s="8"/>
      <c r="L28" s="8">
        <f>L27+IF(Tabla3[[#This Row],[Profesor 1]]="NO",0,1)</f>
        <v>27</v>
      </c>
    </row>
    <row r="29" spans="1:12" s="5" customFormat="1" ht="15.75" x14ac:dyDescent="0.2">
      <c r="A29" s="14">
        <f>A28</f>
        <v>14</v>
      </c>
      <c r="B29" s="8">
        <f>IF(Tabla3[[#This Row],[Profesor 1]]="NO","",Tabla3[[#This Row],[ClaseAux]])</f>
        <v>28</v>
      </c>
      <c r="C29" s="9">
        <f t="shared" si="1"/>
        <v>44680</v>
      </c>
      <c r="D29" s="8" t="str">
        <f t="shared" si="0"/>
        <v>Viernes</v>
      </c>
      <c r="E29" s="10">
        <f t="shared" si="2"/>
        <v>0.45833333333333331</v>
      </c>
      <c r="F29" s="8"/>
      <c r="G29" s="8" t="s">
        <v>11</v>
      </c>
      <c r="H29" s="8"/>
      <c r="I29" s="11" t="s">
        <v>59</v>
      </c>
      <c r="J29" s="11" t="s">
        <v>63</v>
      </c>
      <c r="K29" s="8"/>
      <c r="L29" s="8">
        <f>L28+IF(Tabla3[[#This Row],[Profesor 1]]="NO",0,1)</f>
        <v>28</v>
      </c>
    </row>
    <row r="30" spans="1:12" ht="15.75" x14ac:dyDescent="0.2">
      <c r="A30" s="14">
        <f>A29+1</f>
        <v>15</v>
      </c>
      <c r="B30" s="8">
        <f>IF(Tabla3[[#This Row],[Profesor 1]]="NO","",Tabla3[[#This Row],[ClaseAux]])</f>
        <v>29</v>
      </c>
      <c r="C30" s="9">
        <f t="shared" si="1"/>
        <v>44684</v>
      </c>
      <c r="D30" s="8" t="str">
        <f t="shared" si="0"/>
        <v>Martes</v>
      </c>
      <c r="E30" s="10">
        <f t="shared" si="2"/>
        <v>0.375</v>
      </c>
      <c r="F30" s="8" t="s">
        <v>43</v>
      </c>
      <c r="G30" s="8" t="s">
        <v>11</v>
      </c>
      <c r="H30" s="8"/>
      <c r="I30" s="11" t="s">
        <v>59</v>
      </c>
      <c r="J30" s="11" t="s">
        <v>64</v>
      </c>
      <c r="K30" s="8"/>
      <c r="L30" s="8">
        <f>L29+IF(Tabla3[[#This Row],[Profesor 1]]="NO",0,1)</f>
        <v>29</v>
      </c>
    </row>
    <row r="31" spans="1:12" s="38" customFormat="1" ht="15.75" x14ac:dyDescent="0.2">
      <c r="A31" s="30">
        <f>A30</f>
        <v>15</v>
      </c>
      <c r="B31" s="31">
        <f>IF(Tabla3[[#This Row],[Profesor 1]]="NO","",Tabla3[[#This Row],[ClaseAux]])</f>
        <v>30</v>
      </c>
      <c r="C31" s="32">
        <f>C29+7</f>
        <v>44687</v>
      </c>
      <c r="D31" s="31" t="str">
        <f t="shared" si="0"/>
        <v>Viernes</v>
      </c>
      <c r="E31" s="33">
        <f>E29</f>
        <v>0.45833333333333331</v>
      </c>
      <c r="F31" s="31" t="s">
        <v>43</v>
      </c>
      <c r="G31" s="31" t="s">
        <v>11</v>
      </c>
      <c r="H31" s="31" t="s">
        <v>55</v>
      </c>
      <c r="I31" s="37" t="s">
        <v>65</v>
      </c>
      <c r="J31" s="37"/>
      <c r="K31" s="31"/>
      <c r="L31" s="31">
        <f>L30+IF(Tabla3[[#This Row],[Profesor 1]]="NO",0,1)</f>
        <v>30</v>
      </c>
    </row>
    <row r="32" spans="1:12" s="38" customFormat="1" ht="15.75" x14ac:dyDescent="0.2">
      <c r="A32" s="30">
        <v>16</v>
      </c>
      <c r="B32" s="31">
        <f>IF(Tabla3[[#This Row],[Profesor 1]]="NO","",Tabla3[[#This Row],[ClaseAux]])</f>
        <v>31</v>
      </c>
      <c r="C32" s="32">
        <f>C30+7</f>
        <v>44691</v>
      </c>
      <c r="D32" s="31" t="str">
        <f>PROPER(TEXT(C32,"dddd"))</f>
        <v>Martes</v>
      </c>
      <c r="E32" s="33">
        <f>E30</f>
        <v>0.375</v>
      </c>
      <c r="F32" s="31"/>
      <c r="G32" s="31" t="s">
        <v>11</v>
      </c>
      <c r="H32" s="31" t="s">
        <v>55</v>
      </c>
      <c r="I32" s="37" t="s">
        <v>66</v>
      </c>
      <c r="J32" s="50"/>
      <c r="K32" s="31"/>
      <c r="L32" s="31">
        <f>L31+IF(Tabla3[[#This Row],[Profesor 1]]="NO",0,1)</f>
        <v>31</v>
      </c>
    </row>
    <row r="33" spans="1:11" ht="15.75" x14ac:dyDescent="0.2">
      <c r="A33" s="3"/>
      <c r="B33" s="4"/>
      <c r="C33" s="4"/>
      <c r="D33" s="4"/>
      <c r="F33" s="5"/>
      <c r="H33" s="5"/>
      <c r="I33" s="5"/>
      <c r="J33" s="13"/>
      <c r="K33" s="13"/>
    </row>
    <row r="34" spans="1:11" ht="15.75" x14ac:dyDescent="0.2">
      <c r="C34" s="3" t="s">
        <v>48</v>
      </c>
      <c r="D34" s="3"/>
      <c r="F34" s="5"/>
      <c r="G34" s="5"/>
      <c r="H34" s="5"/>
      <c r="I34" s="13"/>
      <c r="J34" s="13"/>
      <c r="K34" s="13"/>
    </row>
    <row r="35" spans="1:11" ht="15.75" x14ac:dyDescent="0.2">
      <c r="C35" s="15" t="s">
        <v>49</v>
      </c>
      <c r="D35" s="17" t="s">
        <v>50</v>
      </c>
      <c r="F35" s="5"/>
      <c r="H35" s="6"/>
      <c r="I35" s="2"/>
    </row>
    <row r="36" spans="1:11" ht="15.75" x14ac:dyDescent="0.2">
      <c r="C36" s="14" t="s">
        <v>11</v>
      </c>
      <c r="D36" s="18">
        <f>COUNTIF(Tabla3[[Profesor 1]:[Profesor 3]],Tabla2[[#This Row],[Profesor]])</f>
        <v>29</v>
      </c>
    </row>
    <row r="37" spans="1:11" ht="15.75" x14ac:dyDescent="0.2">
      <c r="C37" s="14" t="s">
        <v>55</v>
      </c>
      <c r="D37" s="18">
        <f>COUNTIF(Tabla3[[Profesor 1]:[Profesor 3]],Tabla2[[#This Row],[Profesor]])</f>
        <v>13</v>
      </c>
    </row>
    <row r="39" spans="1:11" ht="15.75" customHeight="1" x14ac:dyDescent="0.2">
      <c r="C39" s="3"/>
    </row>
    <row r="40" spans="1:11" ht="15.75" x14ac:dyDescent="0.2">
      <c r="C40" s="13"/>
      <c r="D40" s="13"/>
    </row>
    <row r="41" spans="1:11" ht="15.75" x14ac:dyDescent="0.2">
      <c r="C41" s="6"/>
      <c r="D41" s="40"/>
    </row>
    <row r="42" spans="1:11" ht="15.75" x14ac:dyDescent="0.2">
      <c r="C42" s="6"/>
      <c r="D42" s="40"/>
    </row>
  </sheetData>
  <phoneticPr fontId="8" type="noConversion"/>
  <pageMargins left="0.39370078740157483" right="0.39370078740157483" top="0.31496062992125984" bottom="0.31496062992125984" header="0" footer="0"/>
  <pageSetup paperSize="9" scale="86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21_22</vt:lpstr>
      <vt:lpstr>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Nicolás Rodríguez Uribe</cp:lastModifiedBy>
  <cp:revision/>
  <dcterms:created xsi:type="dcterms:W3CDTF">1996-11-27T10:00:04Z</dcterms:created>
  <dcterms:modified xsi:type="dcterms:W3CDTF">2023-12-22T09:49:01Z</dcterms:modified>
  <cp:category/>
  <cp:contentStatus/>
</cp:coreProperties>
</file>